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36" firstSheet="5" activeTab="8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externalReferences>
    <externalReference r:id="rId15"/>
  </externalReference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<sst xmlns="http://schemas.openxmlformats.org/spreadsheetml/2006/main" count="608" uniqueCount="181">
  <si>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</si>
  <si>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</si>
  <si>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</si>
  <si>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</si>
  <si>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</si>
  <si>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</si>
  <si>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</si>
  <si>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</si>
  <si>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</si>
  <si>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</si>
  <si>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</si>
  <si>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</si>
  <si>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</si>
  <si>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</si>
  <si>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</si>
  <si>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</si>
  <si>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</si>
  <si>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</si>
  <si>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</si>
  <si>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</si>
  <si>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</si>
  <si>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</si>
  <si>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</si>
  <si>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</si>
  <si>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</si>
  <si>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</si>
  <si>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</si>
  <si>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</si>
  <si>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</si>
  <si>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</si>
  <si>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</si>
  <si>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</si>
  <si>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</si>
  <si>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</si>
  <si>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</si>
  <si>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</si>
  <si>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</si>
  <si>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</si>
  <si>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Kysuca A</t>
  </si>
  <si>
    <t>Levice</t>
  </si>
  <si>
    <t>Piešťany A</t>
  </si>
  <si>
    <t>Púchov A</t>
  </si>
  <si>
    <t>Svidník</t>
  </si>
  <si>
    <t>Trenčín A</t>
  </si>
  <si>
    <t>Ryby spolu</t>
  </si>
  <si>
    <t>Dubnica</t>
  </si>
  <si>
    <t>Trenčín B</t>
  </si>
  <si>
    <t>I. preteky Námestovo</t>
  </si>
  <si>
    <t xml:space="preserve">III.preteky </t>
  </si>
  <si>
    <t>Zvolen</t>
  </si>
  <si>
    <t>Námestovo</t>
  </si>
  <si>
    <t>Bratislava</t>
  </si>
  <si>
    <t>Lipt.Mikuláš</t>
  </si>
  <si>
    <t xml:space="preserve">1.liga sektor A  SOBOTA                                                                                                                                                                                  </t>
  </si>
  <si>
    <t xml:space="preserve">1.liga sektor B       SOBOTA                                                                                                                                                                            </t>
  </si>
  <si>
    <t xml:space="preserve">1. liga sektor C          SOBOTA                                                                                                                                                                      </t>
  </si>
  <si>
    <t xml:space="preserve">1.liga sektor D         SOBOTA                                                                                                                                                                       </t>
  </si>
  <si>
    <t xml:space="preserve">1.liga sektor A  NEDEĽA                                                                                                                                                                                </t>
  </si>
  <si>
    <t xml:space="preserve">1.liga sektor B  NEDEĽA                                                                                                                                                                                </t>
  </si>
  <si>
    <t xml:space="preserve">1. liga sektor C NEDEĽA                                                                                                                                                                                </t>
  </si>
  <si>
    <t xml:space="preserve">1. liga  sektor D   NEDEĽA                                                                                                                                                                                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</si>
  <si>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</si>
  <si>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</si>
  <si>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</si>
  <si>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</si>
  <si>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</si>
  <si>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</si>
  <si>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</si>
  <si>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</si>
  <si>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</si>
  <si>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</si>
  <si>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</si>
  <si>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Medo Marián</t>
  </si>
  <si>
    <t>Klimovský Peter</t>
  </si>
  <si>
    <t>Hollý Lukáš</t>
  </si>
  <si>
    <t>Danek Michal</t>
  </si>
  <si>
    <t>Mádr Tomáš</t>
  </si>
  <si>
    <t>Smatana Juraj</t>
  </si>
  <si>
    <t>Chabada Ivan</t>
  </si>
  <si>
    <t>Hirjak Peter</t>
  </si>
  <si>
    <t>Oťahel Matej</t>
  </si>
  <si>
    <t>Medo Peter</t>
  </si>
  <si>
    <t>Těšický Vlastimil</t>
  </si>
  <si>
    <t>Lacko Július</t>
  </si>
  <si>
    <t>Klesniak Peter</t>
  </si>
  <si>
    <t>Ďurana Peter</t>
  </si>
  <si>
    <t>Kuhajda Rastislav</t>
  </si>
  <si>
    <t>Šajdák Rastislav</t>
  </si>
  <si>
    <t>Svetlík Lukáš</t>
  </si>
  <si>
    <t>Nešťák Matúš</t>
  </si>
  <si>
    <t>Hulvan Jakub</t>
  </si>
  <si>
    <t>Hollý Rastislav</t>
  </si>
  <si>
    <t>Augustín Peter</t>
  </si>
  <si>
    <t>Horňák Pavol</t>
  </si>
  <si>
    <t>Kavoň Marián</t>
  </si>
  <si>
    <t>Mrázik Juraj</t>
  </si>
  <si>
    <t>Zachar Peter</t>
  </si>
  <si>
    <t>Polc Ľudovít</t>
  </si>
  <si>
    <t>Mlynarovič Laco</t>
  </si>
  <si>
    <t>Franc Pavol</t>
  </si>
  <si>
    <t>Rojtáš Marek</t>
  </si>
  <si>
    <t>Horňák Peter</t>
  </si>
  <si>
    <t>Kosmeľ Marián</t>
  </si>
  <si>
    <t>Maixner David</t>
  </si>
  <si>
    <t>Václavík Juraj</t>
  </si>
  <si>
    <t>Marcin Peter</t>
  </si>
  <si>
    <t>Sámela Jaroslav</t>
  </si>
  <si>
    <t>Ďuďák Branislav</t>
  </si>
  <si>
    <t>Lehocký Ján</t>
  </si>
  <si>
    <t>Gubala Juraj</t>
  </si>
  <si>
    <t>Maslaňák Marián</t>
  </si>
  <si>
    <t>Haško Dominik</t>
  </si>
  <si>
    <t xml:space="preserve">1. liga 2016 CELKOM </t>
  </si>
  <si>
    <t>1. Liga prívlač Celkovo SO+NE  Levice 2016</t>
  </si>
  <si>
    <t>II. Preteky  Levice</t>
  </si>
  <si>
    <t>Kožuškanič Vladimír</t>
  </si>
  <si>
    <t>Kahanec Vladimír</t>
  </si>
  <si>
    <t>Vojáček Dávid</t>
  </si>
  <si>
    <t>Kanka Lukáš</t>
  </si>
  <si>
    <t>C8</t>
  </si>
  <si>
    <t>C7</t>
  </si>
  <si>
    <t>C4</t>
  </si>
  <si>
    <t>C6</t>
  </si>
  <si>
    <t>C10</t>
  </si>
  <si>
    <t>C12</t>
  </si>
  <si>
    <t>C9</t>
  </si>
  <si>
    <t>C3</t>
  </si>
  <si>
    <t>C5</t>
  </si>
  <si>
    <t>C11</t>
  </si>
  <si>
    <t>C2</t>
  </si>
  <si>
    <t>C1</t>
  </si>
  <si>
    <t>Medo Mário</t>
  </si>
  <si>
    <t>Mlynarovič Ladislav</t>
  </si>
  <si>
    <t>D7</t>
  </si>
  <si>
    <t>D6</t>
  </si>
  <si>
    <t>D10</t>
  </si>
  <si>
    <t>Novotný Róbert</t>
  </si>
  <si>
    <t>D12</t>
  </si>
  <si>
    <t>D3</t>
  </si>
  <si>
    <t>D2</t>
  </si>
  <si>
    <t>D5</t>
  </si>
  <si>
    <t>D1</t>
  </si>
  <si>
    <t>Kačur Ľudovít</t>
  </si>
  <si>
    <t>D9</t>
  </si>
  <si>
    <t>D8</t>
  </si>
  <si>
    <t>D11</t>
  </si>
  <si>
    <t>D4</t>
  </si>
  <si>
    <t>A12</t>
  </si>
  <si>
    <t>A8</t>
  </si>
  <si>
    <t>A9</t>
  </si>
  <si>
    <t>Rojtaš Marek</t>
  </si>
  <si>
    <t>A4</t>
  </si>
  <si>
    <t>A1</t>
  </si>
  <si>
    <t>A5</t>
  </si>
  <si>
    <t>Maixner Dávid</t>
  </si>
  <si>
    <t>A10</t>
  </si>
  <si>
    <t>A6</t>
  </si>
  <si>
    <t>Čurilla Marián</t>
  </si>
  <si>
    <t>A2</t>
  </si>
  <si>
    <t>A11</t>
  </si>
  <si>
    <t>A7</t>
  </si>
  <si>
    <t>A3</t>
  </si>
  <si>
    <t>B2</t>
  </si>
  <si>
    <t>B8</t>
  </si>
  <si>
    <t>B4</t>
  </si>
  <si>
    <t>B11</t>
  </si>
  <si>
    <t>B1</t>
  </si>
  <si>
    <t>B6</t>
  </si>
  <si>
    <t>B5</t>
  </si>
  <si>
    <t>Forbák Martin</t>
  </si>
  <si>
    <t>B12</t>
  </si>
  <si>
    <t>B3</t>
  </si>
  <si>
    <t>B7</t>
  </si>
  <si>
    <t>Sulo Andrej</t>
  </si>
  <si>
    <t>B10</t>
  </si>
  <si>
    <t>Krajč Ján</t>
  </si>
  <si>
    <t>B9</t>
  </si>
  <si>
    <t>Celkovo 1. liga SOBOTA  Levice</t>
  </si>
  <si>
    <t>1. liga NEDEĽA CELKOM  Levice</t>
  </si>
  <si>
    <t xml:space="preserve"> </t>
  </si>
  <si>
    <t>Čurilla Martin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</si>
</sst>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2" fontId="29" fillId="7" borderId="41" xfId="0" applyNumberFormat="1" applyFont="1" applyFill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172" fontId="29" fillId="7" borderId="43" xfId="0" applyNumberFormat="1" applyFont="1" applyFill="1" applyBorder="1" applyAlignment="1">
      <alignment horizontal="center" vertical="center" wrapText="1"/>
    </xf>
    <xf numFmtId="0" fontId="28" fillId="10" borderId="44" xfId="0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7" fillId="10" borderId="44" xfId="0" applyFont="1" applyFill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8" fillId="0" borderId="50" xfId="0" applyNumberFormat="1" applyFont="1" applyFill="1" applyBorder="1" applyAlignment="1">
      <alignment horizontal="center" vertical="center"/>
    </xf>
    <xf numFmtId="0" fontId="18" fillId="0" borderId="51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18" fillId="0" borderId="52" xfId="0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21" fillId="6" borderId="80" xfId="0" applyFont="1" applyFill="1" applyBorder="1" applyAlignment="1">
      <alignment horizontal="center" vertical="center" wrapText="1"/>
    </xf>
    <xf numFmtId="0" fontId="21" fillId="6" borderId="81" xfId="0" applyFont="1" applyFill="1" applyBorder="1" applyAlignment="1">
      <alignment horizontal="center" vertical="center" wrapText="1"/>
    </xf>
    <xf numFmtId="0" fontId="21" fillId="6" borderId="82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vla&#269;%20%201.liga%20N&#225;mes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SO+NE spolu "/>
      <sheetName val="Celkovo_Preteky"/>
    </sheetNames>
    <sheetDataSet>
      <sheetData sheetId="10">
        <row r="5">
          <cell r="M5">
            <v>59.5</v>
          </cell>
          <cell r="N5">
            <v>68</v>
          </cell>
          <cell r="O5">
            <v>68</v>
          </cell>
        </row>
        <row r="6">
          <cell r="M6">
            <v>58</v>
          </cell>
          <cell r="N6">
            <v>86</v>
          </cell>
          <cell r="O6">
            <v>86</v>
          </cell>
        </row>
        <row r="7">
          <cell r="M7">
            <v>49</v>
          </cell>
          <cell r="N7">
            <v>90</v>
          </cell>
          <cell r="O7">
            <v>90</v>
          </cell>
        </row>
        <row r="8">
          <cell r="M8">
            <v>46</v>
          </cell>
          <cell r="N8">
            <v>104</v>
          </cell>
          <cell r="O8">
            <v>104</v>
          </cell>
        </row>
        <row r="9">
          <cell r="M9">
            <v>51</v>
          </cell>
          <cell r="N9">
            <v>104</v>
          </cell>
          <cell r="O9">
            <v>104</v>
          </cell>
        </row>
        <row r="10">
          <cell r="M10">
            <v>61</v>
          </cell>
          <cell r="N10">
            <v>78</v>
          </cell>
          <cell r="O10">
            <v>78</v>
          </cell>
        </row>
        <row r="11">
          <cell r="M11">
            <v>64</v>
          </cell>
          <cell r="N11">
            <v>63</v>
          </cell>
          <cell r="O11">
            <v>63</v>
          </cell>
        </row>
        <row r="12">
          <cell r="M12">
            <v>41</v>
          </cell>
          <cell r="N12">
            <v>98</v>
          </cell>
          <cell r="O12">
            <v>98</v>
          </cell>
        </row>
        <row r="13">
          <cell r="M13">
            <v>65</v>
          </cell>
          <cell r="N13">
            <v>67</v>
          </cell>
          <cell r="O13">
            <v>67</v>
          </cell>
        </row>
        <row r="14">
          <cell r="M14">
            <v>34</v>
          </cell>
          <cell r="N14">
            <v>121</v>
          </cell>
          <cell r="O14">
            <v>121</v>
          </cell>
        </row>
        <row r="15">
          <cell r="M15">
            <v>30.5</v>
          </cell>
          <cell r="N15">
            <v>109</v>
          </cell>
          <cell r="O15">
            <v>109</v>
          </cell>
        </row>
        <row r="16">
          <cell r="M16">
            <v>65</v>
          </cell>
          <cell r="N16">
            <v>72</v>
          </cell>
          <cell r="O16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C1">
      <selection activeCell="U8" sqref="U8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3.8515625" style="0" customWidth="1"/>
    <col min="6" max="6" width="7.421875" style="0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46" t="s">
        <v>53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39" thickBot="1">
      <c r="B3" s="147" t="s">
        <v>0</v>
      </c>
      <c r="C3" s="147"/>
      <c r="D3" s="6" t="s">
        <v>1</v>
      </c>
      <c r="E3" s="6" t="s">
        <v>2</v>
      </c>
      <c r="F3" s="7" t="s">
        <v>3</v>
      </c>
      <c r="G3" s="8" t="s">
        <v>61</v>
      </c>
      <c r="H3" s="9" t="s">
        <v>62</v>
      </c>
      <c r="I3" s="10"/>
      <c r="J3" s="11" t="s">
        <v>4</v>
      </c>
      <c r="K3" s="8" t="s">
        <v>63</v>
      </c>
      <c r="L3" s="9" t="s">
        <v>64</v>
      </c>
      <c r="M3" s="10"/>
      <c r="N3" s="10" t="s">
        <v>5</v>
      </c>
      <c r="O3" s="23" t="s">
        <v>6</v>
      </c>
      <c r="P3" s="24" t="s">
        <v>65</v>
      </c>
      <c r="Q3" s="25" t="s">
        <v>66</v>
      </c>
      <c r="R3" s="12"/>
      <c r="S3" s="13" t="s">
        <v>7</v>
      </c>
      <c r="T3" s="11" t="s">
        <v>8</v>
      </c>
    </row>
    <row r="4" spans="2:20" ht="18.75">
      <c r="B4" s="14">
        <v>2</v>
      </c>
      <c r="C4" s="15">
        <v>8</v>
      </c>
      <c r="D4" s="16" t="s">
        <v>89</v>
      </c>
      <c r="E4" s="89" t="s">
        <v>51</v>
      </c>
      <c r="F4" s="20" t="s">
        <v>119</v>
      </c>
      <c r="G4" s="27">
        <v>80.9</v>
      </c>
      <c r="H4" s="27">
        <v>75</v>
      </c>
      <c r="I4" s="47">
        <f>COUNTIF(G$4:G$15,"&lt;"&amp;G4)*ROWS(G$4:G$15)+COUNTIF(H$4:H$15,"&lt;"&amp;H4)</f>
        <v>131</v>
      </c>
      <c r="J4" s="50">
        <f>IF(COUNTIF(I$4:I$15,I4)&gt;1,RANK(I4,I$4:I$15,0)+(COUNT(I$4:I$15)+1-RANK(I4,I$4:I$15,0)-RANK(I4,I$4:I$15,1))/2,RANK(I4,I$4:I$15,0)+(COUNT(I$4:I$15)+1-RANK(I4,I$4:I$15,0)-RANK(I4,I$4:I$15,1)))</f>
        <v>2</v>
      </c>
      <c r="K4" s="53">
        <v>14.5</v>
      </c>
      <c r="L4" s="53">
        <v>8</v>
      </c>
      <c r="M4" s="47">
        <f>COUNTIF(K$4:K$15,"&lt;"&amp;K4)*ROWS(K$4:K$15)+COUNTIF(L$4:L$15,"&lt;"&amp;L4)</f>
        <v>26</v>
      </c>
      <c r="N4" s="50">
        <f>IF(COUNTIF(M$4:M$15,M4)&gt;1,RANK(M4,M$4:M$15,0)+(COUNT(M$4:M$15)+1-RANK(M4,M$4:M$15,0)-RANK(M4,M$4:M$15,1))/2,RANK(M4,M$4:M$15,0)+(COUNT(M$4:M$15)+1-RANK(M4,M$4:M$15,0)-RANK(M4,M$4:M$15,1)))</f>
        <v>10</v>
      </c>
      <c r="O4" s="44">
        <f>SUM(J4,N4)</f>
        <v>12</v>
      </c>
      <c r="P4" s="41">
        <f aca="true" t="shared" si="0" ref="P4:P15">SUM(K4,G4)</f>
        <v>95.4</v>
      </c>
      <c r="Q4" s="28">
        <f aca="true" t="shared" si="1" ref="Q4:Q15">SUM(L4,H4)</f>
        <v>83</v>
      </c>
      <c r="R4" s="32">
        <f>(COUNTIF(O$4:O$15,"&gt;"&amp;O4)*ROWS(O$4:O$14)+COUNTIF(P$4:P$15,"&lt;"&amp;P4))*ROWS(O$4:O$15)+COUNTIF(Q$4:Q$15,"&lt;"&amp;Q4)</f>
        <v>923</v>
      </c>
      <c r="S4" s="38">
        <f>IF(COUNTIF(R$4:R$15,R4)&gt;1,RANK(R4,R$4:R$15,0)+(COUNT(R$4:R$15)+1-RANK(R4,R$4:R$15,0)-RANK(R4,R$4:R$15,1))/2,RANK(R4,R$4:R$15,0)+(COUNT(R$4:R$15)+1-RANK(R4,R$4:R$15,0)-RANK(R4,R$4:R$15,1)))</f>
        <v>6</v>
      </c>
      <c r="T4" s="35">
        <v>25</v>
      </c>
    </row>
    <row r="5" spans="2:20" ht="18.75">
      <c r="B5" s="17">
        <v>1</v>
      </c>
      <c r="C5" s="1">
        <v>7</v>
      </c>
      <c r="D5" s="72" t="s">
        <v>73</v>
      </c>
      <c r="E5" s="90" t="s">
        <v>45</v>
      </c>
      <c r="F5" s="21" t="s">
        <v>120</v>
      </c>
      <c r="G5" s="29">
        <v>30</v>
      </c>
      <c r="H5" s="29">
        <v>11</v>
      </c>
      <c r="I5" s="48">
        <f aca="true" t="shared" si="2" ref="I5:I15">COUNTIF(G$4:G$15,"&lt;"&amp;G5)*ROWS(G$4:G$15)+COUNTIF(H$4:H$15,"&lt;"&amp;H5)</f>
        <v>60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7</v>
      </c>
      <c r="K5" s="54">
        <v>4.6</v>
      </c>
      <c r="L5" s="54">
        <v>4</v>
      </c>
      <c r="M5" s="48">
        <f aca="true" t="shared" si="4" ref="M5:M15">COUNTIF(K$4:K$15,"&lt;"&amp;K5)*ROWS(K$4:K$15)+COUNTIF(L$4:L$15,"&lt;"&amp;L5)</f>
        <v>0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12</v>
      </c>
      <c r="O5" s="45">
        <f aca="true" t="shared" si="6" ref="O5:O15">SUM(J5,N5)</f>
        <v>19</v>
      </c>
      <c r="P5" s="42">
        <f t="shared" si="0"/>
        <v>34.6</v>
      </c>
      <c r="Q5" s="26">
        <f t="shared" si="1"/>
        <v>15</v>
      </c>
      <c r="R5" s="33">
        <f aca="true" t="shared" si="7" ref="R5:R15">(COUNTIF(O$4:O$15,"&gt;"&amp;O5)*ROWS(O$4:O$14)+COUNTIF(P$4:P$15,"&lt;"&amp;P5))*ROWS(O$4:O$15)+COUNTIF(Q$4:Q$15,"&lt;"&amp;Q5)</f>
        <v>288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10</v>
      </c>
      <c r="T5" s="36">
        <v>5</v>
      </c>
    </row>
    <row r="6" spans="2:20" ht="18.75">
      <c r="B6" s="17">
        <v>10</v>
      </c>
      <c r="C6" s="1">
        <v>4</v>
      </c>
      <c r="D6" s="72" t="s">
        <v>91</v>
      </c>
      <c r="E6" s="90" t="s">
        <v>38</v>
      </c>
      <c r="F6" s="21" t="s">
        <v>121</v>
      </c>
      <c r="G6" s="29">
        <v>31.5</v>
      </c>
      <c r="H6" s="29">
        <v>23</v>
      </c>
      <c r="I6" s="48">
        <f t="shared" si="2"/>
        <v>87</v>
      </c>
      <c r="J6" s="51">
        <f t="shared" si="3"/>
        <v>5</v>
      </c>
      <c r="K6" s="54">
        <v>16.6</v>
      </c>
      <c r="L6" s="54">
        <v>13</v>
      </c>
      <c r="M6" s="48">
        <f t="shared" si="4"/>
        <v>41</v>
      </c>
      <c r="N6" s="51">
        <f t="shared" si="5"/>
        <v>8.5</v>
      </c>
      <c r="O6" s="45">
        <f t="shared" si="6"/>
        <v>13.5</v>
      </c>
      <c r="P6" s="42">
        <f t="shared" si="0"/>
        <v>48.1</v>
      </c>
      <c r="Q6" s="26">
        <f t="shared" si="1"/>
        <v>36</v>
      </c>
      <c r="R6" s="33">
        <f t="shared" si="7"/>
        <v>580</v>
      </c>
      <c r="S6" s="39">
        <f t="shared" si="8"/>
        <v>8</v>
      </c>
      <c r="T6" s="36">
        <v>15</v>
      </c>
    </row>
    <row r="7" spans="2:20" ht="18.75">
      <c r="B7" s="17">
        <v>12</v>
      </c>
      <c r="C7" s="1">
        <v>6</v>
      </c>
      <c r="D7" s="72" t="s">
        <v>84</v>
      </c>
      <c r="E7" s="90" t="s">
        <v>39</v>
      </c>
      <c r="F7" s="21" t="s">
        <v>122</v>
      </c>
      <c r="G7" s="29">
        <v>31.4</v>
      </c>
      <c r="H7" s="29">
        <v>29</v>
      </c>
      <c r="I7" s="48">
        <f t="shared" si="2"/>
        <v>80</v>
      </c>
      <c r="J7" s="51">
        <f t="shared" si="3"/>
        <v>6</v>
      </c>
      <c r="K7" s="54">
        <v>20.4</v>
      </c>
      <c r="L7" s="54">
        <v>23</v>
      </c>
      <c r="M7" s="48">
        <f t="shared" si="4"/>
        <v>106</v>
      </c>
      <c r="N7" s="51">
        <f t="shared" si="5"/>
        <v>4</v>
      </c>
      <c r="O7" s="45">
        <f t="shared" si="6"/>
        <v>10</v>
      </c>
      <c r="P7" s="42">
        <f t="shared" si="0"/>
        <v>51.8</v>
      </c>
      <c r="Q7" s="26">
        <f t="shared" si="1"/>
        <v>52</v>
      </c>
      <c r="R7" s="33">
        <f t="shared" si="7"/>
        <v>1005</v>
      </c>
      <c r="S7" s="39">
        <f t="shared" si="8"/>
        <v>5</v>
      </c>
      <c r="T7" s="36">
        <v>30</v>
      </c>
    </row>
    <row r="8" spans="2:20" ht="18.75">
      <c r="B8" s="17">
        <v>4</v>
      </c>
      <c r="C8" s="1">
        <v>10</v>
      </c>
      <c r="D8" s="101" t="s">
        <v>115</v>
      </c>
      <c r="E8" s="90" t="s">
        <v>52</v>
      </c>
      <c r="F8" s="21" t="s">
        <v>123</v>
      </c>
      <c r="G8" s="29">
        <v>55.7</v>
      </c>
      <c r="H8" s="29">
        <v>35</v>
      </c>
      <c r="I8" s="48">
        <f t="shared" si="2"/>
        <v>117</v>
      </c>
      <c r="J8" s="51">
        <f t="shared" si="3"/>
        <v>3</v>
      </c>
      <c r="K8" s="54">
        <v>18.6</v>
      </c>
      <c r="L8" s="54">
        <v>11</v>
      </c>
      <c r="M8" s="48">
        <f t="shared" si="4"/>
        <v>75</v>
      </c>
      <c r="N8" s="51">
        <f t="shared" si="5"/>
        <v>6</v>
      </c>
      <c r="O8" s="45">
        <f t="shared" si="6"/>
        <v>9</v>
      </c>
      <c r="P8" s="42">
        <f t="shared" si="0"/>
        <v>74.30000000000001</v>
      </c>
      <c r="Q8" s="26">
        <f t="shared" si="1"/>
        <v>46</v>
      </c>
      <c r="R8" s="33">
        <f t="shared" si="7"/>
        <v>1303</v>
      </c>
      <c r="S8" s="39">
        <f t="shared" si="8"/>
        <v>3</v>
      </c>
      <c r="T8" s="36">
        <v>40</v>
      </c>
    </row>
    <row r="9" spans="2:20" ht="18.75">
      <c r="B9" s="17">
        <v>6</v>
      </c>
      <c r="C9" s="1">
        <v>12</v>
      </c>
      <c r="D9" s="102" t="s">
        <v>110</v>
      </c>
      <c r="E9" s="90" t="s">
        <v>50</v>
      </c>
      <c r="F9" s="21" t="s">
        <v>124</v>
      </c>
      <c r="G9" s="29">
        <v>15.1</v>
      </c>
      <c r="H9" s="29">
        <v>11</v>
      </c>
      <c r="I9" s="48">
        <f t="shared" si="2"/>
        <v>12</v>
      </c>
      <c r="J9" s="51">
        <f t="shared" si="3"/>
        <v>11</v>
      </c>
      <c r="K9" s="54">
        <v>16.6</v>
      </c>
      <c r="L9" s="54">
        <v>13</v>
      </c>
      <c r="M9" s="48">
        <f t="shared" si="4"/>
        <v>41</v>
      </c>
      <c r="N9" s="51">
        <f t="shared" si="5"/>
        <v>8.5</v>
      </c>
      <c r="O9" s="45">
        <f t="shared" si="6"/>
        <v>19.5</v>
      </c>
      <c r="P9" s="42">
        <f t="shared" si="0"/>
        <v>31.700000000000003</v>
      </c>
      <c r="Q9" s="26">
        <f t="shared" si="1"/>
        <v>24</v>
      </c>
      <c r="R9" s="33">
        <f t="shared" si="7"/>
        <v>145</v>
      </c>
      <c r="S9" s="39">
        <f t="shared" si="8"/>
        <v>11</v>
      </c>
      <c r="T9" s="36">
        <v>0</v>
      </c>
    </row>
    <row r="10" spans="2:20" ht="18.75">
      <c r="B10" s="17">
        <v>3</v>
      </c>
      <c r="C10" s="1">
        <v>9</v>
      </c>
      <c r="D10" s="72" t="s">
        <v>95</v>
      </c>
      <c r="E10" s="90" t="s">
        <v>40</v>
      </c>
      <c r="F10" s="21" t="s">
        <v>125</v>
      </c>
      <c r="G10" s="29">
        <v>97</v>
      </c>
      <c r="H10" s="29">
        <v>61</v>
      </c>
      <c r="I10" s="48">
        <f t="shared" si="2"/>
        <v>142</v>
      </c>
      <c r="J10" s="51">
        <f t="shared" si="3"/>
        <v>1</v>
      </c>
      <c r="K10" s="54">
        <v>20.1</v>
      </c>
      <c r="L10" s="54">
        <v>18</v>
      </c>
      <c r="M10" s="48">
        <f t="shared" si="4"/>
        <v>91</v>
      </c>
      <c r="N10" s="51">
        <f t="shared" si="5"/>
        <v>5</v>
      </c>
      <c r="O10" s="45">
        <f t="shared" si="6"/>
        <v>6</v>
      </c>
      <c r="P10" s="42">
        <f t="shared" si="0"/>
        <v>117.1</v>
      </c>
      <c r="Q10" s="26">
        <f t="shared" si="1"/>
        <v>79</v>
      </c>
      <c r="R10" s="33">
        <f t="shared" si="7"/>
        <v>1594</v>
      </c>
      <c r="S10" s="39">
        <f t="shared" si="8"/>
        <v>1</v>
      </c>
      <c r="T10" s="36">
        <v>50</v>
      </c>
    </row>
    <row r="11" spans="2:20" ht="18.75">
      <c r="B11" s="17">
        <v>9</v>
      </c>
      <c r="C11" s="1">
        <v>3</v>
      </c>
      <c r="D11" s="72" t="s">
        <v>77</v>
      </c>
      <c r="E11" s="90" t="s">
        <v>41</v>
      </c>
      <c r="F11" s="21" t="s">
        <v>126</v>
      </c>
      <c r="G11" s="29">
        <v>10.8</v>
      </c>
      <c r="H11" s="29">
        <v>11</v>
      </c>
      <c r="I11" s="48">
        <f t="shared" si="2"/>
        <v>0</v>
      </c>
      <c r="J11" s="51">
        <f t="shared" si="3"/>
        <v>12</v>
      </c>
      <c r="K11" s="54">
        <v>39.5</v>
      </c>
      <c r="L11" s="54">
        <v>20</v>
      </c>
      <c r="M11" s="48">
        <f t="shared" si="4"/>
        <v>141</v>
      </c>
      <c r="N11" s="51">
        <f t="shared" si="5"/>
        <v>1</v>
      </c>
      <c r="O11" s="45">
        <f t="shared" si="6"/>
        <v>13</v>
      </c>
      <c r="P11" s="42">
        <f t="shared" si="0"/>
        <v>50.3</v>
      </c>
      <c r="Q11" s="26">
        <f t="shared" si="1"/>
        <v>31</v>
      </c>
      <c r="R11" s="33">
        <f t="shared" si="7"/>
        <v>723</v>
      </c>
      <c r="S11" s="39">
        <f t="shared" si="8"/>
        <v>7</v>
      </c>
      <c r="T11" s="36">
        <v>20</v>
      </c>
    </row>
    <row r="12" spans="2:20" ht="18.75">
      <c r="B12" s="17">
        <v>11</v>
      </c>
      <c r="C12" s="1">
        <v>5</v>
      </c>
      <c r="D12" s="72" t="s">
        <v>116</v>
      </c>
      <c r="E12" s="90" t="s">
        <v>42</v>
      </c>
      <c r="F12" s="21" t="s">
        <v>127</v>
      </c>
      <c r="G12" s="29">
        <v>26.6</v>
      </c>
      <c r="H12" s="29">
        <v>25</v>
      </c>
      <c r="I12" s="48">
        <f t="shared" si="2"/>
        <v>41</v>
      </c>
      <c r="J12" s="51">
        <f t="shared" si="3"/>
        <v>9</v>
      </c>
      <c r="K12" s="54">
        <v>16.7</v>
      </c>
      <c r="L12" s="54">
        <v>11</v>
      </c>
      <c r="M12" s="48">
        <f t="shared" si="4"/>
        <v>63</v>
      </c>
      <c r="N12" s="51">
        <f t="shared" si="5"/>
        <v>7</v>
      </c>
      <c r="O12" s="45">
        <f t="shared" si="6"/>
        <v>16</v>
      </c>
      <c r="P12" s="42">
        <f t="shared" si="0"/>
        <v>43.3</v>
      </c>
      <c r="Q12" s="26">
        <f t="shared" si="1"/>
        <v>36</v>
      </c>
      <c r="R12" s="33">
        <f t="shared" si="7"/>
        <v>436</v>
      </c>
      <c r="S12" s="39">
        <f t="shared" si="8"/>
        <v>9</v>
      </c>
      <c r="T12" s="36">
        <v>10</v>
      </c>
    </row>
    <row r="13" spans="2:20" ht="18.75">
      <c r="B13" s="17">
        <v>5</v>
      </c>
      <c r="C13" s="1">
        <v>11</v>
      </c>
      <c r="D13" s="72" t="s">
        <v>117</v>
      </c>
      <c r="E13" s="90" t="s">
        <v>43</v>
      </c>
      <c r="F13" s="21" t="s">
        <v>128</v>
      </c>
      <c r="G13" s="29">
        <v>28.5</v>
      </c>
      <c r="H13" s="29">
        <v>27</v>
      </c>
      <c r="I13" s="48">
        <f t="shared" si="2"/>
        <v>55</v>
      </c>
      <c r="J13" s="51">
        <f t="shared" si="3"/>
        <v>8</v>
      </c>
      <c r="K13" s="54">
        <v>36.9</v>
      </c>
      <c r="L13" s="54">
        <v>24</v>
      </c>
      <c r="M13" s="48">
        <f t="shared" si="4"/>
        <v>131</v>
      </c>
      <c r="N13" s="51">
        <f t="shared" si="5"/>
        <v>2</v>
      </c>
      <c r="O13" s="45">
        <f t="shared" si="6"/>
        <v>10</v>
      </c>
      <c r="P13" s="42">
        <f t="shared" si="0"/>
        <v>65.4</v>
      </c>
      <c r="Q13" s="26">
        <f t="shared" si="1"/>
        <v>51</v>
      </c>
      <c r="R13" s="33">
        <f t="shared" si="7"/>
        <v>1028</v>
      </c>
      <c r="S13" s="39">
        <f t="shared" si="8"/>
        <v>4</v>
      </c>
      <c r="T13" s="36">
        <v>35</v>
      </c>
    </row>
    <row r="14" spans="2:20" ht="18.75">
      <c r="B14" s="17">
        <v>8</v>
      </c>
      <c r="C14" s="1">
        <v>2</v>
      </c>
      <c r="D14" s="5" t="s">
        <v>79</v>
      </c>
      <c r="E14" s="90" t="s">
        <v>46</v>
      </c>
      <c r="F14" s="21" t="s">
        <v>129</v>
      </c>
      <c r="G14" s="29">
        <v>31.5</v>
      </c>
      <c r="H14" s="29">
        <v>26</v>
      </c>
      <c r="I14" s="48">
        <f t="shared" si="2"/>
        <v>90</v>
      </c>
      <c r="J14" s="51">
        <f t="shared" si="3"/>
        <v>4</v>
      </c>
      <c r="K14" s="54">
        <v>21.8</v>
      </c>
      <c r="L14" s="54">
        <v>18</v>
      </c>
      <c r="M14" s="48">
        <f t="shared" si="4"/>
        <v>115</v>
      </c>
      <c r="N14" s="51">
        <f t="shared" si="5"/>
        <v>3</v>
      </c>
      <c r="O14" s="45">
        <f t="shared" si="6"/>
        <v>7</v>
      </c>
      <c r="P14" s="42">
        <f t="shared" si="0"/>
        <v>53.3</v>
      </c>
      <c r="Q14" s="26">
        <f t="shared" si="1"/>
        <v>44</v>
      </c>
      <c r="R14" s="33">
        <f t="shared" si="7"/>
        <v>1410</v>
      </c>
      <c r="S14" s="39">
        <f t="shared" si="8"/>
        <v>2</v>
      </c>
      <c r="T14" s="36">
        <v>45</v>
      </c>
    </row>
    <row r="15" spans="2:20" ht="19.5" thickBot="1">
      <c r="B15" s="18">
        <v>7</v>
      </c>
      <c r="C15" s="19">
        <v>1</v>
      </c>
      <c r="D15" s="74" t="s">
        <v>118</v>
      </c>
      <c r="E15" s="91" t="s">
        <v>49</v>
      </c>
      <c r="F15" s="22" t="s">
        <v>130</v>
      </c>
      <c r="G15" s="30">
        <v>22.8</v>
      </c>
      <c r="H15" s="30">
        <v>23</v>
      </c>
      <c r="I15" s="49">
        <f t="shared" si="2"/>
        <v>27</v>
      </c>
      <c r="J15" s="52">
        <f t="shared" si="3"/>
        <v>10</v>
      </c>
      <c r="K15" s="55">
        <v>5.1</v>
      </c>
      <c r="L15" s="55">
        <v>6</v>
      </c>
      <c r="M15" s="49">
        <f t="shared" si="4"/>
        <v>13</v>
      </c>
      <c r="N15" s="52">
        <f t="shared" si="5"/>
        <v>11</v>
      </c>
      <c r="O15" s="46">
        <f t="shared" si="6"/>
        <v>21</v>
      </c>
      <c r="P15" s="43">
        <f t="shared" si="0"/>
        <v>27.9</v>
      </c>
      <c r="Q15" s="31">
        <f t="shared" si="1"/>
        <v>29</v>
      </c>
      <c r="R15" s="34">
        <f t="shared" si="7"/>
        <v>2</v>
      </c>
      <c r="S15" s="40">
        <f t="shared" si="8"/>
        <v>12</v>
      </c>
      <c r="T15" s="37">
        <v>0</v>
      </c>
    </row>
    <row r="16" spans="2:20" ht="12.75">
      <c r="B16" s="68"/>
      <c r="C16" s="68"/>
      <c r="D16" s="68"/>
      <c r="E16" s="68"/>
      <c r="F16" s="68"/>
      <c r="G16" s="68"/>
      <c r="H16" s="68"/>
      <c r="I16" s="68"/>
      <c r="J16" s="68">
        <f>SUM(J4:J15)</f>
        <v>78</v>
      </c>
      <c r="K16" s="68"/>
      <c r="L16" s="68"/>
      <c r="M16" s="68"/>
      <c r="N16" s="68">
        <f>SUM(N4:N15)</f>
        <v>78</v>
      </c>
      <c r="O16" s="68">
        <f>SUM(O4:O15)</f>
        <v>156</v>
      </c>
      <c r="P16" s="68"/>
      <c r="Q16" s="68"/>
      <c r="R16" s="68"/>
      <c r="S16" s="68"/>
      <c r="T16" s="68">
        <f>SUM(T4:T15)</f>
        <v>275</v>
      </c>
    </row>
  </sheetData>
  <sheetProtection/>
  <mergeCells count="2">
    <mergeCell ref="B2:T2"/>
    <mergeCell ref="B3:C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B2" sqref="B2:S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6.8515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3"/>
    </row>
    <row r="2" spans="1:19" ht="54" customHeight="1" thickBot="1">
      <c r="A2" s="3"/>
      <c r="B2" s="154" t="s">
        <v>178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6"/>
    </row>
    <row r="3" spans="1:26" ht="16.5" customHeight="1" thickBot="1">
      <c r="A3" s="3"/>
      <c r="B3" s="162" t="s">
        <v>9</v>
      </c>
      <c r="C3" s="152" t="s">
        <v>2</v>
      </c>
      <c r="D3" s="157" t="s">
        <v>10</v>
      </c>
      <c r="E3" s="160"/>
      <c r="F3" s="170"/>
      <c r="G3" s="157" t="s">
        <v>11</v>
      </c>
      <c r="H3" s="160"/>
      <c r="I3" s="170"/>
      <c r="J3" s="157" t="s">
        <v>12</v>
      </c>
      <c r="K3" s="160"/>
      <c r="L3" s="170"/>
      <c r="M3" s="157" t="s">
        <v>13</v>
      </c>
      <c r="N3" s="160"/>
      <c r="O3" s="170"/>
      <c r="P3" s="171" t="s">
        <v>71</v>
      </c>
      <c r="Q3" s="166" t="s">
        <v>67</v>
      </c>
      <c r="R3" s="150" t="s">
        <v>14</v>
      </c>
      <c r="S3" s="152" t="s">
        <v>70</v>
      </c>
      <c r="T3" s="2" t="s">
        <v>16</v>
      </c>
      <c r="U3" s="3"/>
      <c r="V3" s="2" t="s">
        <v>17</v>
      </c>
      <c r="W3" s="2" t="s">
        <v>18</v>
      </c>
      <c r="X3" s="3"/>
      <c r="Y3" s="3"/>
      <c r="Z3" s="3"/>
    </row>
    <row r="4" spans="1:26" ht="23.25" thickBot="1">
      <c r="A4" s="3"/>
      <c r="B4" s="163"/>
      <c r="C4" s="153"/>
      <c r="D4" s="108" t="s">
        <v>15</v>
      </c>
      <c r="E4" s="106" t="s">
        <v>31</v>
      </c>
      <c r="F4" s="106" t="s">
        <v>32</v>
      </c>
      <c r="G4" s="105" t="s">
        <v>15</v>
      </c>
      <c r="H4" s="106" t="s">
        <v>31</v>
      </c>
      <c r="I4" s="107" t="s">
        <v>32</v>
      </c>
      <c r="J4" s="108" t="s">
        <v>15</v>
      </c>
      <c r="K4" s="106" t="s">
        <v>31</v>
      </c>
      <c r="L4" s="106" t="s">
        <v>32</v>
      </c>
      <c r="M4" s="105" t="s">
        <v>15</v>
      </c>
      <c r="N4" s="106" t="s">
        <v>31</v>
      </c>
      <c r="O4" s="106" t="s">
        <v>32</v>
      </c>
      <c r="P4" s="172"/>
      <c r="Q4" s="167"/>
      <c r="R4" s="168"/>
      <c r="S4" s="169"/>
      <c r="T4" s="2"/>
      <c r="U4" s="3"/>
      <c r="V4" s="2"/>
      <c r="W4" s="2"/>
      <c r="X4" s="3"/>
      <c r="Y4" s="3"/>
      <c r="Z4" s="3"/>
    </row>
    <row r="5" spans="1:26" ht="18.75" thickBot="1">
      <c r="A5" s="3"/>
      <c r="B5" s="109" t="s">
        <v>19</v>
      </c>
      <c r="C5" s="114" t="s">
        <v>51</v>
      </c>
      <c r="D5" s="127">
        <f>LOOKUP(Nedela_I_kolo_sekt_A!S4,Nedela_I_kolo_sekt_A!S4)</f>
        <v>8</v>
      </c>
      <c r="E5" s="92">
        <f>LOOKUP(Nedela_I_kolo_sekt_A!Q4,Nedela_I_kolo_sekt_A!Q4)</f>
        <v>18</v>
      </c>
      <c r="F5" s="58">
        <f>LOOKUP(Nedela_I_kolo_sekt_A!P4,Nedela_I_kolo_sekt_A!P4)</f>
        <v>28.6</v>
      </c>
      <c r="G5" s="128">
        <f>Nedela_I_kolo_sekt_B!S4</f>
        <v>7</v>
      </c>
      <c r="H5" s="92">
        <f>Nedela_I_kolo_sekt_B!Q4</f>
        <v>23</v>
      </c>
      <c r="I5" s="58">
        <f>Nedela_I_kolo_sekt_B!P4</f>
        <v>33</v>
      </c>
      <c r="J5" s="128">
        <f>Nedela_I_kolo_sekt_C!S4</f>
        <v>4</v>
      </c>
      <c r="K5" s="92">
        <f>Nedela_I_kolo_sekt_C!Q4</f>
        <v>70</v>
      </c>
      <c r="L5" s="58">
        <f>Nedela_I_kolo_sekt_C!P4</f>
        <v>70</v>
      </c>
      <c r="M5" s="128">
        <f>Nedela_I_kolo_sekt_D!S4</f>
        <v>9</v>
      </c>
      <c r="N5" s="92">
        <f>Nedela_I_kolo_sekt_D!Q4</f>
        <v>5</v>
      </c>
      <c r="O5" s="58">
        <f>Nedela_I_kolo_sekt_D!P4</f>
        <v>7</v>
      </c>
      <c r="P5" s="129">
        <f>SUM(D5,G5,J5,M5)</f>
        <v>28</v>
      </c>
      <c r="Q5" s="130">
        <f>SUM(E5,H5,K5,N5)</f>
        <v>116</v>
      </c>
      <c r="R5" s="114">
        <f>SUM(F5,I5,L5,O5)</f>
        <v>138.6</v>
      </c>
      <c r="S5" s="59">
        <v>8</v>
      </c>
      <c r="T5">
        <v>44</v>
      </c>
      <c r="U5" s="3"/>
      <c r="V5" s="3">
        <v>18</v>
      </c>
      <c r="W5" s="3">
        <v>27</v>
      </c>
      <c r="X5" s="3"/>
      <c r="Y5" s="3"/>
      <c r="Z5" s="3"/>
    </row>
    <row r="6" spans="1:26" ht="18.75" thickBot="1">
      <c r="A6" s="3"/>
      <c r="B6" s="115" t="s">
        <v>20</v>
      </c>
      <c r="C6" s="119" t="s">
        <v>45</v>
      </c>
      <c r="D6" s="131">
        <f>LOOKUP(Nedela_I_kolo_sekt_A!S5,Nedela_I_kolo_sekt_A!S5)</f>
        <v>9</v>
      </c>
      <c r="E6" s="93">
        <f>LOOKUP(Nedela_I_kolo_sekt_A!Q5,Nedela_I_kolo_sekt_A!Q5)</f>
        <v>15</v>
      </c>
      <c r="F6" s="62">
        <f>LOOKUP(Nedela_I_kolo_sekt_A!P5,Nedela_I_kolo_sekt_A!P5)</f>
        <v>27.3</v>
      </c>
      <c r="G6" s="132">
        <f>Nedela_I_kolo_sekt_B!S5</f>
        <v>6</v>
      </c>
      <c r="H6" s="93">
        <f>Nedela_I_kolo_sekt_B!Q5</f>
        <v>23</v>
      </c>
      <c r="I6" s="62">
        <f>Nedela_I_kolo_sekt_B!P5</f>
        <v>36.6</v>
      </c>
      <c r="J6" s="132">
        <f>Nedela_I_kolo_sekt_C!S5</f>
        <v>2</v>
      </c>
      <c r="K6" s="93">
        <f>Nedela_I_kolo_sekt_C!Q5</f>
        <v>83</v>
      </c>
      <c r="L6" s="62">
        <f>Nedela_I_kolo_sekt_C!P5</f>
        <v>73.8</v>
      </c>
      <c r="M6" s="132">
        <f>Nedela_I_kolo_sekt_D!S5</f>
        <v>4</v>
      </c>
      <c r="N6" s="93">
        <f>Nedela_I_kolo_sekt_D!Q5</f>
        <v>22</v>
      </c>
      <c r="O6" s="62">
        <f>Nedela_I_kolo_sekt_D!P5</f>
        <v>20.3</v>
      </c>
      <c r="P6" s="129">
        <f aca="true" t="shared" si="0" ref="P6:P16">SUM(D6,G6,J6,M6)</f>
        <v>21</v>
      </c>
      <c r="Q6" s="110">
        <f aca="true" t="shared" si="1" ref="Q6:R16">SUM(E6,H6,K6,N6)</f>
        <v>143</v>
      </c>
      <c r="R6" s="119">
        <f t="shared" si="1"/>
        <v>158</v>
      </c>
      <c r="S6" s="63">
        <v>5</v>
      </c>
      <c r="T6" s="4">
        <v>30</v>
      </c>
      <c r="U6" s="3"/>
      <c r="V6" s="3">
        <v>23</v>
      </c>
      <c r="W6" s="3">
        <v>11</v>
      </c>
      <c r="X6" s="3"/>
      <c r="Y6" s="3"/>
      <c r="Z6" s="3"/>
    </row>
    <row r="7" spans="1:26" ht="18.75" thickBot="1">
      <c r="A7" s="3"/>
      <c r="B7" s="115" t="s">
        <v>21</v>
      </c>
      <c r="C7" s="119" t="s">
        <v>38</v>
      </c>
      <c r="D7" s="131">
        <f>LOOKUP(Nedela_I_kolo_sekt_A!S6,Nedela_I_kolo_sekt_A!S6)</f>
        <v>5</v>
      </c>
      <c r="E7" s="93">
        <f>LOOKUP(Nedela_I_kolo_sekt_A!Q6,Nedela_I_kolo_sekt_A!Q6)</f>
        <v>26</v>
      </c>
      <c r="F7" s="62">
        <f>LOOKUP(Nedela_I_kolo_sekt_A!P6,Nedela_I_kolo_sekt_A!P6)</f>
        <v>31.7</v>
      </c>
      <c r="G7" s="132">
        <f>Nedela_I_kolo_sekt_B!S6</f>
        <v>9</v>
      </c>
      <c r="H7" s="93">
        <f>Nedela_I_kolo_sekt_B!Q6</f>
        <v>18</v>
      </c>
      <c r="I7" s="62">
        <f>Nedela_I_kolo_sekt_B!P6</f>
        <v>27.200000000000003</v>
      </c>
      <c r="J7" s="132">
        <f>Nedela_I_kolo_sekt_C!S6</f>
        <v>11</v>
      </c>
      <c r="K7" s="93">
        <f>Nedela_I_kolo_sekt_C!Q6</f>
        <v>30</v>
      </c>
      <c r="L7" s="62">
        <f>Nedela_I_kolo_sekt_C!P6</f>
        <v>38.2</v>
      </c>
      <c r="M7" s="132">
        <f>Nedela_I_kolo_sekt_D!S6</f>
        <v>6</v>
      </c>
      <c r="N7" s="93">
        <f>Nedela_I_kolo_sekt_D!Q6</f>
        <v>13</v>
      </c>
      <c r="O7" s="62">
        <f>Nedela_I_kolo_sekt_D!P6</f>
        <v>15.799999999999999</v>
      </c>
      <c r="P7" s="129">
        <f t="shared" si="0"/>
        <v>31</v>
      </c>
      <c r="Q7" s="110">
        <f t="shared" si="1"/>
        <v>87</v>
      </c>
      <c r="R7" s="119">
        <f t="shared" si="1"/>
        <v>112.9</v>
      </c>
      <c r="S7" s="63">
        <v>9</v>
      </c>
      <c r="T7" s="3">
        <v>23</v>
      </c>
      <c r="U7" s="3"/>
      <c r="V7" s="3">
        <v>23</v>
      </c>
      <c r="W7" s="3">
        <v>5</v>
      </c>
      <c r="X7" s="3"/>
      <c r="Y7" s="3"/>
      <c r="Z7" s="3"/>
    </row>
    <row r="8" spans="1:26" ht="18.75" thickBot="1">
      <c r="A8" s="3"/>
      <c r="B8" s="115" t="s">
        <v>22</v>
      </c>
      <c r="C8" s="119" t="s">
        <v>39</v>
      </c>
      <c r="D8" s="131">
        <f>LOOKUP(Nedela_I_kolo_sekt_A!S7,Nedela_I_kolo_sekt_A!S7)</f>
        <v>10</v>
      </c>
      <c r="E8" s="93">
        <f>LOOKUP(Nedela_I_kolo_sekt_A!Q7,Nedela_I_kolo_sekt_A!Q7)</f>
        <v>10</v>
      </c>
      <c r="F8" s="62">
        <f>LOOKUP(Nedela_I_kolo_sekt_A!P7,Nedela_I_kolo_sekt_A!P7)</f>
        <v>21</v>
      </c>
      <c r="G8" s="132">
        <f>Nedela_I_kolo_sekt_B!S7</f>
        <v>3</v>
      </c>
      <c r="H8" s="93">
        <f>Nedela_I_kolo_sekt_B!Q7</f>
        <v>33</v>
      </c>
      <c r="I8" s="62">
        <f>Nedela_I_kolo_sekt_B!P7</f>
        <v>46.7</v>
      </c>
      <c r="J8" s="132">
        <f>Nedela_I_kolo_sekt_C!S7</f>
        <v>1</v>
      </c>
      <c r="K8" s="93">
        <f>Nedela_I_kolo_sekt_C!Q7</f>
        <v>67</v>
      </c>
      <c r="L8" s="62">
        <f>Nedela_I_kolo_sekt_C!P7</f>
        <v>77.3</v>
      </c>
      <c r="M8" s="132">
        <f>Nedela_I_kolo_sekt_D!S7</f>
        <v>2</v>
      </c>
      <c r="N8" s="93">
        <f>Nedela_I_kolo_sekt_D!Q7</f>
        <v>27</v>
      </c>
      <c r="O8" s="62">
        <f>Nedela_I_kolo_sekt_D!P7</f>
        <v>32.1</v>
      </c>
      <c r="P8" s="129">
        <f t="shared" si="0"/>
        <v>16</v>
      </c>
      <c r="Q8" s="110">
        <f t="shared" si="1"/>
        <v>137</v>
      </c>
      <c r="R8" s="119">
        <f t="shared" si="1"/>
        <v>177.1</v>
      </c>
      <c r="S8" s="63">
        <v>2</v>
      </c>
      <c r="T8" s="3">
        <v>26</v>
      </c>
      <c r="U8" s="3"/>
      <c r="V8" s="3">
        <v>23</v>
      </c>
      <c r="W8" s="3">
        <v>27</v>
      </c>
      <c r="X8" s="3"/>
      <c r="Y8" s="3"/>
      <c r="Z8" s="3"/>
    </row>
    <row r="9" spans="1:26" ht="18.75" thickBot="1">
      <c r="A9" s="3"/>
      <c r="B9" s="115" t="s">
        <v>23</v>
      </c>
      <c r="C9" s="119" t="s">
        <v>52</v>
      </c>
      <c r="D9" s="131">
        <f>LOOKUP(Nedela_I_kolo_sekt_A!S8,Nedela_I_kolo_sekt_A!S8)</f>
        <v>2</v>
      </c>
      <c r="E9" s="93">
        <f>LOOKUP(Nedela_I_kolo_sekt_A!Q8,Nedela_I_kolo_sekt_A!Q8)</f>
        <v>25</v>
      </c>
      <c r="F9" s="62">
        <f>LOOKUP(Nedela_I_kolo_sekt_A!P8,Nedela_I_kolo_sekt_A!P8)</f>
        <v>47.3</v>
      </c>
      <c r="G9" s="132">
        <f>Nedela_I_kolo_sekt_B!S8</f>
        <v>8</v>
      </c>
      <c r="H9" s="93">
        <f>Nedela_I_kolo_sekt_B!Q8</f>
        <v>21</v>
      </c>
      <c r="I9" s="62">
        <f>Nedela_I_kolo_sekt_B!P8</f>
        <v>27.799999999999997</v>
      </c>
      <c r="J9" s="132">
        <f>Nedela_I_kolo_sekt_C!S8</f>
        <v>7</v>
      </c>
      <c r="K9" s="93">
        <f>Nedela_I_kolo_sekt_C!Q8</f>
        <v>35</v>
      </c>
      <c r="L9" s="62">
        <f>Nedela_I_kolo_sekt_C!P8</f>
        <v>50.800000000000004</v>
      </c>
      <c r="M9" s="132">
        <f>Nedela_I_kolo_sekt_D!S8</f>
        <v>1</v>
      </c>
      <c r="N9" s="93">
        <f>Nedela_I_kolo_sekt_D!Q8</f>
        <v>17</v>
      </c>
      <c r="O9" s="62">
        <f>Nedela_I_kolo_sekt_D!P8</f>
        <v>25.1</v>
      </c>
      <c r="P9" s="129">
        <f t="shared" si="0"/>
        <v>18</v>
      </c>
      <c r="Q9" s="110">
        <f t="shared" si="1"/>
        <v>98</v>
      </c>
      <c r="R9" s="119">
        <f t="shared" si="1"/>
        <v>151</v>
      </c>
      <c r="S9" s="63">
        <v>4</v>
      </c>
      <c r="T9" s="3">
        <v>24</v>
      </c>
      <c r="U9" s="3"/>
      <c r="V9" s="3">
        <v>12</v>
      </c>
      <c r="W9" s="3">
        <v>14</v>
      </c>
      <c r="X9" s="3"/>
      <c r="Y9" s="3"/>
      <c r="Z9" s="3"/>
    </row>
    <row r="10" spans="1:26" ht="18.75" thickBot="1">
      <c r="A10" s="3"/>
      <c r="B10" s="115" t="s">
        <v>24</v>
      </c>
      <c r="C10" s="119" t="s">
        <v>50</v>
      </c>
      <c r="D10" s="131">
        <f>LOOKUP(Nedela_I_kolo_sekt_A!S9,Nedela_I_kolo_sekt_A!S9)</f>
        <v>6</v>
      </c>
      <c r="E10" s="93">
        <f>LOOKUP(Nedela_I_kolo_sekt_A!Q9,Nedela_I_kolo_sekt_A!Q9)</f>
        <v>14</v>
      </c>
      <c r="F10" s="62">
        <f>LOOKUP(Nedela_I_kolo_sekt_A!P9,Nedela_I_kolo_sekt_A!P9)</f>
        <v>30.6</v>
      </c>
      <c r="G10" s="132">
        <f>Nedela_I_kolo_sekt_B!S9</f>
        <v>10</v>
      </c>
      <c r="H10" s="93">
        <f>Nedela_I_kolo_sekt_B!Q9</f>
        <v>24</v>
      </c>
      <c r="I10" s="62">
        <f>Nedela_I_kolo_sekt_B!P9</f>
        <v>20.6</v>
      </c>
      <c r="J10" s="132">
        <f>Nedela_I_kolo_sekt_C!S9</f>
        <v>12</v>
      </c>
      <c r="K10" s="93">
        <f>Nedela_I_kolo_sekt_C!Q9</f>
        <v>22</v>
      </c>
      <c r="L10" s="62">
        <f>Nedela_I_kolo_sekt_C!P9</f>
        <v>30.5</v>
      </c>
      <c r="M10" s="132">
        <f>Nedela_I_kolo_sekt_D!S9</f>
        <v>10</v>
      </c>
      <c r="N10" s="93">
        <f>Nedela_I_kolo_sekt_D!Q9</f>
        <v>6</v>
      </c>
      <c r="O10" s="62">
        <f>Nedela_I_kolo_sekt_D!P9</f>
        <v>6.2</v>
      </c>
      <c r="P10" s="129">
        <f t="shared" si="0"/>
        <v>38</v>
      </c>
      <c r="Q10" s="110">
        <f t="shared" si="1"/>
        <v>66</v>
      </c>
      <c r="R10" s="119">
        <f t="shared" si="1"/>
        <v>87.9</v>
      </c>
      <c r="S10" s="63">
        <v>11</v>
      </c>
      <c r="T10" s="3">
        <v>27</v>
      </c>
      <c r="U10" s="3"/>
      <c r="V10" s="3">
        <v>47</v>
      </c>
      <c r="W10" s="3">
        <v>5</v>
      </c>
      <c r="X10" s="3"/>
      <c r="Y10" s="3"/>
      <c r="Z10" s="3"/>
    </row>
    <row r="11" spans="1:26" ht="18.75" thickBot="1">
      <c r="A11" s="3"/>
      <c r="B11" s="115" t="s">
        <v>25</v>
      </c>
      <c r="C11" s="119" t="s">
        <v>40</v>
      </c>
      <c r="D11" s="131">
        <f>LOOKUP(Nedela_I_kolo_sekt_A!S10,Nedela_I_kolo_sekt_A!S10)</f>
        <v>7</v>
      </c>
      <c r="E11" s="93">
        <f>LOOKUP(Nedela_I_kolo_sekt_A!Q10,Nedela_I_kolo_sekt_A!Q10)</f>
        <v>18</v>
      </c>
      <c r="F11" s="62">
        <f>LOOKUP(Nedela_I_kolo_sekt_A!P10,Nedela_I_kolo_sekt_A!P10)</f>
        <v>30</v>
      </c>
      <c r="G11" s="132">
        <f>Nedela_I_kolo_sekt_B!S10</f>
        <v>1</v>
      </c>
      <c r="H11" s="93">
        <f>Nedela_I_kolo_sekt_B!Q10</f>
        <v>39</v>
      </c>
      <c r="I11" s="62">
        <f>Nedela_I_kolo_sekt_B!P10</f>
        <v>50.1</v>
      </c>
      <c r="J11" s="132">
        <f>Nedela_I_kolo_sekt_C!S10</f>
        <v>6</v>
      </c>
      <c r="K11" s="93">
        <f>Nedela_I_kolo_sekt_C!Q10</f>
        <v>68</v>
      </c>
      <c r="L11" s="62">
        <f>Nedela_I_kolo_sekt_C!P10</f>
        <v>65.2</v>
      </c>
      <c r="M11" s="132">
        <f>Nedela_I_kolo_sekt_D!S10</f>
        <v>11</v>
      </c>
      <c r="N11" s="93">
        <f>Nedela_I_kolo_sekt_D!Q10</f>
        <v>6</v>
      </c>
      <c r="O11" s="62">
        <f>Nedela_I_kolo_sekt_D!P10</f>
        <v>7</v>
      </c>
      <c r="P11" s="129">
        <f t="shared" si="0"/>
        <v>25</v>
      </c>
      <c r="Q11" s="110">
        <f t="shared" si="1"/>
        <v>131</v>
      </c>
      <c r="R11" s="119">
        <f t="shared" si="1"/>
        <v>152.3</v>
      </c>
      <c r="S11" s="63">
        <v>7</v>
      </c>
      <c r="T11" s="3">
        <v>7</v>
      </c>
      <c r="U11" s="3"/>
      <c r="V11" s="3">
        <v>18</v>
      </c>
      <c r="W11" s="3">
        <v>6</v>
      </c>
      <c r="X11" s="3"/>
      <c r="Y11" s="3"/>
      <c r="Z11" s="3"/>
    </row>
    <row r="12" spans="1:26" ht="18.75" thickBot="1">
      <c r="A12" s="3"/>
      <c r="B12" s="115" t="s">
        <v>26</v>
      </c>
      <c r="C12" s="119" t="s">
        <v>41</v>
      </c>
      <c r="D12" s="131">
        <f>LOOKUP(Nedela_I_kolo_sekt_A!S11,Nedela_I_kolo_sekt_A!S11)</f>
        <v>3</v>
      </c>
      <c r="E12" s="93">
        <f>LOOKUP(Nedela_I_kolo_sekt_A!Q11,Nedela_I_kolo_sekt_A!Q11)</f>
        <v>35</v>
      </c>
      <c r="F12" s="62">
        <f>LOOKUP(Nedela_I_kolo_sekt_A!P11,Nedela_I_kolo_sekt_A!P11)</f>
        <v>38.2</v>
      </c>
      <c r="G12" s="132">
        <f>Nedela_I_kolo_sekt_B!S11</f>
        <v>5</v>
      </c>
      <c r="H12" s="93">
        <f>Nedela_I_kolo_sekt_B!Q11</f>
        <v>19</v>
      </c>
      <c r="I12" s="62">
        <f>Nedela_I_kolo_sekt_B!P11</f>
        <v>36.6</v>
      </c>
      <c r="J12" s="132">
        <f>Nedela_I_kolo_sekt_C!S11</f>
        <v>9</v>
      </c>
      <c r="K12" s="93">
        <f>Nedela_I_kolo_sekt_C!Q11</f>
        <v>43</v>
      </c>
      <c r="L12" s="62">
        <f>Nedela_I_kolo_sekt_C!P11</f>
        <v>45.3</v>
      </c>
      <c r="M12" s="132">
        <f>Nedela_I_kolo_sekt_D!S11</f>
        <v>5</v>
      </c>
      <c r="N12" s="93">
        <f>Nedela_I_kolo_sekt_D!Q11</f>
        <v>17</v>
      </c>
      <c r="O12" s="62">
        <f>Nedela_I_kolo_sekt_D!P11</f>
        <v>18.1</v>
      </c>
      <c r="P12" s="129">
        <f t="shared" si="0"/>
        <v>22</v>
      </c>
      <c r="Q12" s="110">
        <f t="shared" si="1"/>
        <v>114</v>
      </c>
      <c r="R12" s="119">
        <f t="shared" si="1"/>
        <v>138.20000000000002</v>
      </c>
      <c r="S12" s="63">
        <v>6</v>
      </c>
      <c r="T12" s="3">
        <v>11</v>
      </c>
      <c r="U12" s="3"/>
      <c r="V12" s="3">
        <v>23</v>
      </c>
      <c r="W12" s="3">
        <v>16</v>
      </c>
      <c r="X12" s="3"/>
      <c r="Y12" s="3"/>
      <c r="Z12" s="3"/>
    </row>
    <row r="13" spans="1:26" ht="18.75" thickBot="1">
      <c r="A13" s="3"/>
      <c r="B13" s="115" t="s">
        <v>27</v>
      </c>
      <c r="C13" s="119" t="s">
        <v>42</v>
      </c>
      <c r="D13" s="131">
        <f>LOOKUP(Nedela_I_kolo_sekt_A!S12,Nedela_I_kolo_sekt_A!S12)</f>
        <v>4</v>
      </c>
      <c r="E13" s="93">
        <f>LOOKUP(Nedela_I_kolo_sekt_A!Q12,Nedela_I_kolo_sekt_A!Q12)</f>
        <v>28</v>
      </c>
      <c r="F13" s="62">
        <f>LOOKUP(Nedela_I_kolo_sekt_A!P12,Nedela_I_kolo_sekt_A!P12)</f>
        <v>40.5</v>
      </c>
      <c r="G13" s="132">
        <f>Nedela_I_kolo_sekt_B!S12</f>
        <v>4</v>
      </c>
      <c r="H13" s="93">
        <f>Nedela_I_kolo_sekt_B!Q12</f>
        <v>41</v>
      </c>
      <c r="I13" s="62">
        <f>Nedela_I_kolo_sekt_B!P12</f>
        <v>40.6</v>
      </c>
      <c r="J13" s="132">
        <f>Nedela_I_kolo_sekt_C!S12</f>
        <v>3</v>
      </c>
      <c r="K13" s="93">
        <f>Nedela_I_kolo_sekt_C!Q12</f>
        <v>59</v>
      </c>
      <c r="L13" s="62">
        <f>Nedela_I_kolo_sekt_C!P12</f>
        <v>59.8</v>
      </c>
      <c r="M13" s="132">
        <f>Nedela_I_kolo_sekt_D!S12</f>
        <v>7</v>
      </c>
      <c r="N13" s="93">
        <f>Nedela_I_kolo_sekt_D!Q12</f>
        <v>17</v>
      </c>
      <c r="O13" s="62">
        <f>Nedela_I_kolo_sekt_D!P12</f>
        <v>10.3</v>
      </c>
      <c r="P13" s="129">
        <f t="shared" si="0"/>
        <v>18</v>
      </c>
      <c r="Q13" s="110">
        <f t="shared" si="1"/>
        <v>145</v>
      </c>
      <c r="R13" s="119">
        <f t="shared" si="1"/>
        <v>151.2</v>
      </c>
      <c r="S13" s="63">
        <v>3</v>
      </c>
      <c r="T13" s="3">
        <v>32</v>
      </c>
      <c r="U13" s="3"/>
      <c r="V13" s="3">
        <v>30</v>
      </c>
      <c r="W13" s="3">
        <v>16</v>
      </c>
      <c r="X13" s="3"/>
      <c r="Y13" s="3"/>
      <c r="Z13" s="3"/>
    </row>
    <row r="14" spans="1:26" ht="18.75" thickBot="1">
      <c r="A14" s="3"/>
      <c r="B14" s="115" t="s">
        <v>28</v>
      </c>
      <c r="C14" s="119" t="s">
        <v>43</v>
      </c>
      <c r="D14" s="131">
        <f>LOOKUP(Nedela_I_kolo_sekt_A!S13,Nedela_I_kolo_sekt_A!S13)</f>
        <v>1</v>
      </c>
      <c r="E14" s="93">
        <f>LOOKUP(Nedela_I_kolo_sekt_A!Q13,Nedela_I_kolo_sekt_A!Q13)</f>
        <v>31</v>
      </c>
      <c r="F14" s="62">
        <f>LOOKUP(Nedela_I_kolo_sekt_A!P13,Nedela_I_kolo_sekt_A!P13)</f>
        <v>59.7</v>
      </c>
      <c r="G14" s="132">
        <f>Nedela_I_kolo_sekt_B!S13</f>
        <v>2</v>
      </c>
      <c r="H14" s="93">
        <f>Nedela_I_kolo_sekt_B!Q13</f>
        <v>28</v>
      </c>
      <c r="I14" s="62">
        <f>Nedela_I_kolo_sekt_B!P13</f>
        <v>49.5</v>
      </c>
      <c r="J14" s="132">
        <f>Nedela_I_kolo_sekt_C!S13</f>
        <v>8</v>
      </c>
      <c r="K14" s="93">
        <f>Nedela_I_kolo_sekt_C!Q13</f>
        <v>57</v>
      </c>
      <c r="L14" s="62">
        <f>Nedela_I_kolo_sekt_C!P13</f>
        <v>45.5</v>
      </c>
      <c r="M14" s="132">
        <f>Nedela_I_kolo_sekt_D!S13</f>
        <v>3</v>
      </c>
      <c r="N14" s="93">
        <f>Nedela_I_kolo_sekt_D!Q13</f>
        <v>29</v>
      </c>
      <c r="O14" s="62">
        <f>Nedela_I_kolo_sekt_D!P13</f>
        <v>35.6</v>
      </c>
      <c r="P14" s="129">
        <f t="shared" si="0"/>
        <v>14</v>
      </c>
      <c r="Q14" s="110">
        <f t="shared" si="1"/>
        <v>145</v>
      </c>
      <c r="R14" s="119">
        <f t="shared" si="1"/>
        <v>190.29999999999998</v>
      </c>
      <c r="S14" s="63">
        <v>1</v>
      </c>
      <c r="T14" s="3">
        <v>18</v>
      </c>
      <c r="U14" s="3"/>
      <c r="V14" s="3">
        <v>19</v>
      </c>
      <c r="W14" s="3">
        <v>28</v>
      </c>
      <c r="X14" s="3"/>
      <c r="Y14" s="3"/>
      <c r="Z14" s="3"/>
    </row>
    <row r="15" spans="1:26" ht="18.75" thickBot="1">
      <c r="A15" s="3"/>
      <c r="B15" s="115" t="s">
        <v>29</v>
      </c>
      <c r="C15" s="119" t="s">
        <v>46</v>
      </c>
      <c r="D15" s="131">
        <f>LOOKUP(Nedela_I_kolo_sekt_A!S14,Nedela_I_kolo_sekt_A!S14)</f>
        <v>11</v>
      </c>
      <c r="E15" s="93">
        <f>LOOKUP(Nedela_I_kolo_sekt_A!Q14,Nedela_I_kolo_sekt_A!Q14)</f>
        <v>12</v>
      </c>
      <c r="F15" s="62">
        <f>LOOKUP(Nedela_I_kolo_sekt_A!P14,Nedela_I_kolo_sekt_A!P14)</f>
        <v>16.1</v>
      </c>
      <c r="G15" s="132">
        <f>Nedela_I_kolo_sekt_B!S14</f>
        <v>12</v>
      </c>
      <c r="H15" s="93">
        <f>Nedela_I_kolo_sekt_B!Q14</f>
        <v>15</v>
      </c>
      <c r="I15" s="62">
        <f>Nedela_I_kolo_sekt_B!P14</f>
        <v>14.100000000000001</v>
      </c>
      <c r="J15" s="132">
        <f>Nedela_I_kolo_sekt_C!S14</f>
        <v>5</v>
      </c>
      <c r="K15" s="93">
        <f>Nedela_I_kolo_sekt_C!Q14</f>
        <v>58</v>
      </c>
      <c r="L15" s="62">
        <f>Nedela_I_kolo_sekt_C!P14</f>
        <v>53.7</v>
      </c>
      <c r="M15" s="132">
        <f>Nedela_I_kolo_sekt_D!S14</f>
        <v>8</v>
      </c>
      <c r="N15" s="93">
        <f>Nedela_I_kolo_sekt_D!Q14</f>
        <v>8</v>
      </c>
      <c r="O15" s="62">
        <f>Nedela_I_kolo_sekt_D!P14</f>
        <v>9.5</v>
      </c>
      <c r="P15" s="129">
        <f t="shared" si="0"/>
        <v>36</v>
      </c>
      <c r="Q15" s="110">
        <f t="shared" si="1"/>
        <v>93</v>
      </c>
      <c r="R15" s="119">
        <f t="shared" si="1"/>
        <v>93.4</v>
      </c>
      <c r="S15" s="63">
        <v>10</v>
      </c>
      <c r="T15" s="3">
        <v>39</v>
      </c>
      <c r="U15" s="3"/>
      <c r="V15" s="3">
        <v>18</v>
      </c>
      <c r="W15" s="3">
        <v>19</v>
      </c>
      <c r="X15" s="3"/>
      <c r="Y15" s="3"/>
      <c r="Z15" s="3"/>
    </row>
    <row r="16" spans="1:26" ht="18.75" thickBot="1">
      <c r="A16" s="3"/>
      <c r="B16" s="120" t="s">
        <v>30</v>
      </c>
      <c r="C16" s="126" t="s">
        <v>49</v>
      </c>
      <c r="D16" s="133">
        <f>LOOKUP(Nedela_I_kolo_sekt_A!S15,Nedela_I_kolo_sekt_A!S15)</f>
        <v>12</v>
      </c>
      <c r="E16" s="94">
        <f>LOOKUP(Nedela_I_kolo_sekt_A!Q15,Nedela_I_kolo_sekt_A!Q15)</f>
        <v>9</v>
      </c>
      <c r="F16" s="66">
        <f>LOOKUP(Nedela_I_kolo_sekt_A!P15,Nedela_I_kolo_sekt_A!P15)</f>
        <v>15.5</v>
      </c>
      <c r="G16" s="134">
        <f>Nedela_I_kolo_sekt_B!S15</f>
        <v>11</v>
      </c>
      <c r="H16" s="94">
        <f>Nedela_I_kolo_sekt_B!Q15</f>
        <v>11</v>
      </c>
      <c r="I16" s="66">
        <f>Nedela_I_kolo_sekt_B!P15</f>
        <v>11.7</v>
      </c>
      <c r="J16" s="134">
        <f>Nedela_I_kolo_sekt_C!S15</f>
        <v>10</v>
      </c>
      <c r="K16" s="94">
        <f>Nedela_I_kolo_sekt_C!Q15</f>
        <v>34</v>
      </c>
      <c r="L16" s="66">
        <f>Nedela_I_kolo_sekt_C!P15</f>
        <v>38.4</v>
      </c>
      <c r="M16" s="134">
        <f>Nedela_I_kolo_sekt_D!S15</f>
        <v>12</v>
      </c>
      <c r="N16" s="94">
        <f>Nedela_I_kolo_sekt_D!Q15</f>
        <v>2</v>
      </c>
      <c r="O16" s="66">
        <f>Nedela_I_kolo_sekt_D!P15</f>
        <v>2.5</v>
      </c>
      <c r="P16" s="135">
        <f t="shared" si="0"/>
        <v>45</v>
      </c>
      <c r="Q16" s="121">
        <f t="shared" si="1"/>
        <v>56</v>
      </c>
      <c r="R16" s="126">
        <f t="shared" si="1"/>
        <v>68.1</v>
      </c>
      <c r="S16" s="67">
        <v>12</v>
      </c>
      <c r="T16" s="3">
        <v>12</v>
      </c>
      <c r="U16" s="3"/>
      <c r="V16" s="3">
        <v>28</v>
      </c>
      <c r="W16" s="3">
        <v>17</v>
      </c>
      <c r="X16" s="3"/>
      <c r="Y16" s="3"/>
      <c r="Z16" s="3"/>
    </row>
    <row r="17" spans="1:26" ht="12.75">
      <c r="A17" s="3"/>
      <c r="B17" s="68"/>
      <c r="C17" s="69"/>
      <c r="D17" s="70">
        <f>SUM(D5:D16)</f>
        <v>78</v>
      </c>
      <c r="E17" s="70">
        <f aca="true" t="shared" si="2" ref="E17:P17">SUM(E5:E16)</f>
        <v>241</v>
      </c>
      <c r="F17" s="70">
        <f t="shared" si="2"/>
        <v>386.5</v>
      </c>
      <c r="G17" s="70">
        <f t="shared" si="2"/>
        <v>78</v>
      </c>
      <c r="H17" s="70">
        <f t="shared" si="2"/>
        <v>295</v>
      </c>
      <c r="I17" s="70">
        <f t="shared" si="2"/>
        <v>394.50000000000006</v>
      </c>
      <c r="J17" s="70">
        <f t="shared" si="2"/>
        <v>78</v>
      </c>
      <c r="K17" s="70">
        <f t="shared" si="2"/>
        <v>626</v>
      </c>
      <c r="L17" s="70">
        <f t="shared" si="2"/>
        <v>648.5000000000001</v>
      </c>
      <c r="M17" s="70">
        <f t="shared" si="2"/>
        <v>78</v>
      </c>
      <c r="N17" s="70">
        <f t="shared" si="2"/>
        <v>169</v>
      </c>
      <c r="O17" s="70">
        <f t="shared" si="2"/>
        <v>189.50000000000003</v>
      </c>
      <c r="P17" s="70">
        <f t="shared" si="2"/>
        <v>312</v>
      </c>
      <c r="Q17" s="69">
        <f>SUM(Q5:Q16)</f>
        <v>1331</v>
      </c>
      <c r="R17" s="69"/>
      <c r="S17" s="69"/>
      <c r="T17" s="3"/>
      <c r="U17" s="3"/>
      <c r="V17" s="3"/>
      <c r="W17" s="3"/>
      <c r="X17" s="3"/>
      <c r="Y17" s="3"/>
      <c r="Z17" s="3"/>
    </row>
    <row r="18" spans="1:26" ht="12.75">
      <c r="A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</sheetData>
  <sheetProtection selectLockedCells="1" selectUnlockedCells="1"/>
  <mergeCells count="11">
    <mergeCell ref="P3:P4"/>
    <mergeCell ref="Q3:Q4"/>
    <mergeCell ref="R3:R4"/>
    <mergeCell ref="S3:S4"/>
    <mergeCell ref="B2:S2"/>
    <mergeCell ref="B3:B4"/>
    <mergeCell ref="C3:C4"/>
    <mergeCell ref="D3:F3"/>
    <mergeCell ref="G3:I3"/>
    <mergeCell ref="J3:L3"/>
    <mergeCell ref="M3:O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2">
      <selection activeCell="M8" sqref="M8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3"/>
    </row>
    <row r="2" spans="1:16" ht="54" customHeight="1" thickBot="1">
      <c r="A2" s="3"/>
      <c r="B2" s="154" t="s">
        <v>113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</row>
    <row r="3" spans="1:23" ht="16.5" customHeight="1" thickBot="1">
      <c r="A3" s="3"/>
      <c r="B3" s="162" t="s">
        <v>37</v>
      </c>
      <c r="C3" s="152" t="s">
        <v>2</v>
      </c>
      <c r="D3" s="160" t="s">
        <v>33</v>
      </c>
      <c r="E3" s="158"/>
      <c r="F3" s="158"/>
      <c r="G3" s="157" t="s">
        <v>34</v>
      </c>
      <c r="H3" s="158"/>
      <c r="I3" s="159"/>
      <c r="J3" s="160" t="s">
        <v>35</v>
      </c>
      <c r="K3" s="158"/>
      <c r="L3" s="158"/>
      <c r="M3" s="171" t="s">
        <v>36</v>
      </c>
      <c r="N3" s="166" t="s">
        <v>14</v>
      </c>
      <c r="O3" s="150" t="s">
        <v>44</v>
      </c>
      <c r="P3" s="152" t="s">
        <v>15</v>
      </c>
      <c r="Q3" s="2" t="s">
        <v>16</v>
      </c>
      <c r="R3" s="3"/>
      <c r="S3" s="2" t="s">
        <v>17</v>
      </c>
      <c r="T3" s="2" t="s">
        <v>18</v>
      </c>
      <c r="U3" s="3"/>
      <c r="V3" s="3"/>
      <c r="W3" s="3"/>
    </row>
    <row r="4" spans="1:23" ht="47.25" customHeight="1" thickBot="1">
      <c r="A4" s="3"/>
      <c r="B4" s="173"/>
      <c r="C4" s="161"/>
      <c r="D4" s="108" t="s">
        <v>15</v>
      </c>
      <c r="E4" s="106" t="s">
        <v>31</v>
      </c>
      <c r="F4" s="106" t="s">
        <v>32</v>
      </c>
      <c r="G4" s="105" t="s">
        <v>15</v>
      </c>
      <c r="H4" s="106" t="s">
        <v>31</v>
      </c>
      <c r="I4" s="107" t="s">
        <v>32</v>
      </c>
      <c r="J4" s="108" t="s">
        <v>15</v>
      </c>
      <c r="K4" s="106" t="s">
        <v>31</v>
      </c>
      <c r="L4" s="106" t="s">
        <v>32</v>
      </c>
      <c r="M4" s="174"/>
      <c r="N4" s="175"/>
      <c r="O4" s="151"/>
      <c r="P4" s="161"/>
      <c r="Q4" s="2"/>
      <c r="R4" s="3"/>
      <c r="S4" s="2"/>
      <c r="T4" s="2"/>
      <c r="U4" s="3"/>
      <c r="V4" s="3"/>
      <c r="W4" s="3"/>
    </row>
    <row r="5" spans="1:23" ht="18.75" thickBot="1">
      <c r="A5" s="3"/>
      <c r="B5" s="109" t="s">
        <v>19</v>
      </c>
      <c r="C5" s="130" t="s">
        <v>51</v>
      </c>
      <c r="D5" s="92">
        <f>Celkovo_sobota_I_kola!P5</f>
        <v>24</v>
      </c>
      <c r="E5" s="56">
        <f>Celkovo_sobota_I_kola!Q5</f>
        <v>241</v>
      </c>
      <c r="F5" s="58">
        <f>Celkovo_sobota_I_kola!R5</f>
        <v>293.29999999999995</v>
      </c>
      <c r="G5" s="136">
        <f>Celkovo_nedela_I_kola!P5</f>
        <v>28</v>
      </c>
      <c r="H5" s="56">
        <f>Celkovo_nedela_I_kola!Q5</f>
        <v>116</v>
      </c>
      <c r="I5" s="58">
        <f>Celkovo_nedela_I_kola!R5</f>
        <v>138.6</v>
      </c>
      <c r="J5" s="136"/>
      <c r="K5" s="56"/>
      <c r="L5" s="57"/>
      <c r="M5" s="137">
        <f aca="true" t="shared" si="0" ref="M5:M16">SUM(D5,G5,J5,)</f>
        <v>52</v>
      </c>
      <c r="N5" s="95">
        <f>F5+I5</f>
        <v>431.9</v>
      </c>
      <c r="O5" s="96">
        <f>E5+H5</f>
        <v>357</v>
      </c>
      <c r="P5" s="59">
        <v>7</v>
      </c>
      <c r="Q5">
        <v>44</v>
      </c>
      <c r="R5" s="3"/>
      <c r="S5" s="3">
        <v>18</v>
      </c>
      <c r="T5" s="3">
        <v>27</v>
      </c>
      <c r="U5" s="3"/>
      <c r="V5" s="3"/>
      <c r="W5" s="3"/>
    </row>
    <row r="6" spans="1:23" ht="18.75" thickBot="1">
      <c r="A6" s="3"/>
      <c r="B6" s="115" t="s">
        <v>20</v>
      </c>
      <c r="C6" s="110" t="s">
        <v>45</v>
      </c>
      <c r="D6" s="92">
        <f>Celkovo_sobota_I_kola!P6</f>
        <v>40</v>
      </c>
      <c r="E6" s="56">
        <f>Celkovo_sobota_I_kola!Q6</f>
        <v>139</v>
      </c>
      <c r="F6" s="58">
        <f>Celkovo_sobota_I_kola!R6</f>
        <v>170.99999999999997</v>
      </c>
      <c r="G6" s="136">
        <f>Celkovo_nedela_I_kola!P6</f>
        <v>21</v>
      </c>
      <c r="H6" s="56">
        <f>Celkovo_nedela_I_kola!Q6</f>
        <v>143</v>
      </c>
      <c r="I6" s="58">
        <f>Celkovo_nedela_I_kola!R6</f>
        <v>158</v>
      </c>
      <c r="J6" s="116"/>
      <c r="K6" s="60"/>
      <c r="L6" s="61"/>
      <c r="M6" s="138">
        <f t="shared" si="0"/>
        <v>61</v>
      </c>
      <c r="N6" s="97">
        <f aca="true" t="shared" si="1" ref="N6:N16">F6+I6</f>
        <v>329</v>
      </c>
      <c r="O6" s="98">
        <f aca="true" t="shared" si="2" ref="O6:O16">E6+H6</f>
        <v>282</v>
      </c>
      <c r="P6" s="63">
        <v>10</v>
      </c>
      <c r="Q6" s="4">
        <v>30</v>
      </c>
      <c r="R6" s="3"/>
      <c r="S6" s="3">
        <v>23</v>
      </c>
      <c r="T6" s="3">
        <v>11</v>
      </c>
      <c r="U6" s="3"/>
      <c r="V6" s="3"/>
      <c r="W6" s="3"/>
    </row>
    <row r="7" spans="1:23" ht="18.75" thickBot="1">
      <c r="A7" s="3"/>
      <c r="B7" s="115" t="s">
        <v>21</v>
      </c>
      <c r="C7" s="110" t="s">
        <v>38</v>
      </c>
      <c r="D7" s="92">
        <f>Celkovo_sobota_I_kola!P7</f>
        <v>20</v>
      </c>
      <c r="E7" s="56">
        <f>Celkovo_sobota_I_kola!Q7</f>
        <v>215</v>
      </c>
      <c r="F7" s="58">
        <f>Celkovo_sobota_I_kola!R7</f>
        <v>278.9</v>
      </c>
      <c r="G7" s="136">
        <f>Celkovo_nedela_I_kola!P7</f>
        <v>31</v>
      </c>
      <c r="H7" s="56">
        <f>Celkovo_nedela_I_kola!Q7</f>
        <v>87</v>
      </c>
      <c r="I7" s="58">
        <f>Celkovo_nedela_I_kola!R7</f>
        <v>112.9</v>
      </c>
      <c r="J7" s="116"/>
      <c r="K7" s="60"/>
      <c r="L7" s="61"/>
      <c r="M7" s="138">
        <f t="shared" si="0"/>
        <v>51</v>
      </c>
      <c r="N7" s="97">
        <f t="shared" si="1"/>
        <v>391.79999999999995</v>
      </c>
      <c r="O7" s="98">
        <f t="shared" si="2"/>
        <v>302</v>
      </c>
      <c r="P7" s="63">
        <v>6</v>
      </c>
      <c r="Q7" s="3">
        <v>23</v>
      </c>
      <c r="R7" s="3"/>
      <c r="S7" s="3">
        <v>23</v>
      </c>
      <c r="T7" s="3">
        <v>5</v>
      </c>
      <c r="U7" s="3"/>
      <c r="V7" s="3"/>
      <c r="W7" s="3"/>
    </row>
    <row r="8" spans="1:23" ht="18.75" thickBot="1">
      <c r="A8" s="3"/>
      <c r="B8" s="115" t="s">
        <v>22</v>
      </c>
      <c r="C8" s="110" t="s">
        <v>39</v>
      </c>
      <c r="D8" s="92">
        <f>Celkovo_sobota_I_kola!P8</f>
        <v>26</v>
      </c>
      <c r="E8" s="56">
        <f>Celkovo_sobota_I_kola!Q8</f>
        <v>227</v>
      </c>
      <c r="F8" s="58">
        <f>Celkovo_sobota_I_kola!R8</f>
        <v>254.1</v>
      </c>
      <c r="G8" s="136">
        <f>Celkovo_nedela_I_kola!P8</f>
        <v>16</v>
      </c>
      <c r="H8" s="56">
        <f>Celkovo_nedela_I_kola!Q8</f>
        <v>137</v>
      </c>
      <c r="I8" s="58">
        <f>Celkovo_nedela_I_kola!R8</f>
        <v>177.1</v>
      </c>
      <c r="J8" s="116"/>
      <c r="K8" s="60"/>
      <c r="L8" s="61"/>
      <c r="M8" s="138">
        <f t="shared" si="0"/>
        <v>42</v>
      </c>
      <c r="N8" s="97">
        <f t="shared" si="1"/>
        <v>431.2</v>
      </c>
      <c r="O8" s="98">
        <f t="shared" si="2"/>
        <v>364</v>
      </c>
      <c r="P8" s="63">
        <v>4</v>
      </c>
      <c r="Q8" s="3">
        <v>26</v>
      </c>
      <c r="R8" s="3"/>
      <c r="S8" s="3">
        <v>23</v>
      </c>
      <c r="T8" s="3">
        <v>27</v>
      </c>
      <c r="U8" s="3"/>
      <c r="V8" s="3"/>
      <c r="W8" s="3"/>
    </row>
    <row r="9" spans="1:23" ht="18.75" thickBot="1">
      <c r="A9" s="3"/>
      <c r="B9" s="115" t="s">
        <v>23</v>
      </c>
      <c r="C9" s="110" t="s">
        <v>52</v>
      </c>
      <c r="D9" s="92">
        <f>Celkovo_sobota_I_kola!P9</f>
        <v>18</v>
      </c>
      <c r="E9" s="56">
        <f>Celkovo_sobota_I_kola!Q9</f>
        <v>200</v>
      </c>
      <c r="F9" s="58">
        <f>Celkovo_sobota_I_kola!R9</f>
        <v>273.40000000000003</v>
      </c>
      <c r="G9" s="136">
        <f>Celkovo_nedela_I_kola!P9</f>
        <v>18</v>
      </c>
      <c r="H9" s="56">
        <f>Celkovo_nedela_I_kola!Q9</f>
        <v>98</v>
      </c>
      <c r="I9" s="58">
        <f>Celkovo_nedela_I_kola!R9</f>
        <v>151</v>
      </c>
      <c r="J9" s="116"/>
      <c r="K9" s="60"/>
      <c r="L9" s="61"/>
      <c r="M9" s="138">
        <f t="shared" si="0"/>
        <v>36</v>
      </c>
      <c r="N9" s="97">
        <f t="shared" si="1"/>
        <v>424.40000000000003</v>
      </c>
      <c r="O9" s="98">
        <f t="shared" si="2"/>
        <v>298</v>
      </c>
      <c r="P9" s="63">
        <v>2</v>
      </c>
      <c r="Q9" s="3">
        <v>24</v>
      </c>
      <c r="R9" s="3"/>
      <c r="S9" s="3">
        <v>12</v>
      </c>
      <c r="T9" s="3">
        <v>14</v>
      </c>
      <c r="U9" s="3"/>
      <c r="V9" s="3"/>
      <c r="W9" s="3"/>
    </row>
    <row r="10" spans="1:23" ht="18.75" thickBot="1">
      <c r="A10" s="3"/>
      <c r="B10" s="115" t="s">
        <v>24</v>
      </c>
      <c r="C10" s="110" t="s">
        <v>50</v>
      </c>
      <c r="D10" s="92">
        <f>Celkovo_sobota_I_kola!P10</f>
        <v>37</v>
      </c>
      <c r="E10" s="56">
        <f>Celkovo_sobota_I_kola!Q10</f>
        <v>167</v>
      </c>
      <c r="F10" s="58">
        <f>Celkovo_sobota_I_kola!R10</f>
        <v>200.70000000000002</v>
      </c>
      <c r="G10" s="136">
        <f>Celkovo_nedela_I_kola!P10</f>
        <v>38</v>
      </c>
      <c r="H10" s="56">
        <f>Celkovo_nedela_I_kola!Q10</f>
        <v>66</v>
      </c>
      <c r="I10" s="58">
        <f>Celkovo_nedela_I_kola!R10</f>
        <v>87.9</v>
      </c>
      <c r="J10" s="116"/>
      <c r="K10" s="60"/>
      <c r="L10" s="61"/>
      <c r="M10" s="138">
        <f t="shared" si="0"/>
        <v>75</v>
      </c>
      <c r="N10" s="97">
        <f t="shared" si="1"/>
        <v>288.6</v>
      </c>
      <c r="O10" s="98">
        <f t="shared" si="2"/>
        <v>233</v>
      </c>
      <c r="P10" s="63">
        <v>12</v>
      </c>
      <c r="Q10" s="3">
        <v>27</v>
      </c>
      <c r="R10" s="3"/>
      <c r="S10" s="3">
        <v>47</v>
      </c>
      <c r="T10" s="3">
        <v>5</v>
      </c>
      <c r="U10" s="3"/>
      <c r="V10" s="3"/>
      <c r="W10" s="3"/>
    </row>
    <row r="11" spans="1:23" ht="18.75" thickBot="1">
      <c r="A11" s="3"/>
      <c r="B11" s="115" t="s">
        <v>25</v>
      </c>
      <c r="C11" s="110" t="s">
        <v>40</v>
      </c>
      <c r="D11" s="92">
        <f>Celkovo_sobota_I_kola!P11</f>
        <v>11</v>
      </c>
      <c r="E11" s="56">
        <f>Celkovo_sobota_I_kola!Q11</f>
        <v>294</v>
      </c>
      <c r="F11" s="58">
        <f>Celkovo_sobota_I_kola!R11</f>
        <v>336.8</v>
      </c>
      <c r="G11" s="136">
        <f>Celkovo_nedela_I_kola!P11</f>
        <v>25</v>
      </c>
      <c r="H11" s="56">
        <f>Celkovo_nedela_I_kola!Q11</f>
        <v>131</v>
      </c>
      <c r="I11" s="58">
        <f>Celkovo_nedela_I_kola!R11</f>
        <v>152.3</v>
      </c>
      <c r="J11" s="116"/>
      <c r="K11" s="60"/>
      <c r="L11" s="61"/>
      <c r="M11" s="138">
        <f t="shared" si="0"/>
        <v>36</v>
      </c>
      <c r="N11" s="97">
        <f t="shared" si="1"/>
        <v>489.1</v>
      </c>
      <c r="O11" s="98">
        <f t="shared" si="2"/>
        <v>425</v>
      </c>
      <c r="P11" s="63">
        <v>1</v>
      </c>
      <c r="Q11" s="3">
        <v>7</v>
      </c>
      <c r="R11" s="3"/>
      <c r="S11" s="3">
        <v>18</v>
      </c>
      <c r="T11" s="3">
        <v>6</v>
      </c>
      <c r="U11" s="3"/>
      <c r="V11" s="3"/>
      <c r="W11" s="3"/>
    </row>
    <row r="12" spans="1:23" ht="18.75" thickBot="1">
      <c r="A12" s="3"/>
      <c r="B12" s="115" t="s">
        <v>26</v>
      </c>
      <c r="C12" s="110" t="s">
        <v>41</v>
      </c>
      <c r="D12" s="92">
        <f>Celkovo_sobota_I_kola!P12</f>
        <v>31</v>
      </c>
      <c r="E12" s="56">
        <f>Celkovo_sobota_I_kola!Q12</f>
        <v>177</v>
      </c>
      <c r="F12" s="58">
        <f>Celkovo_sobota_I_kola!R12</f>
        <v>229.70000000000002</v>
      </c>
      <c r="G12" s="136">
        <f>Celkovo_nedela_I_kola!P12</f>
        <v>22</v>
      </c>
      <c r="H12" s="56">
        <f>Celkovo_nedela_I_kola!Q12</f>
        <v>114</v>
      </c>
      <c r="I12" s="58">
        <f>Celkovo_nedela_I_kola!R12</f>
        <v>138.20000000000002</v>
      </c>
      <c r="J12" s="116"/>
      <c r="K12" s="60"/>
      <c r="L12" s="61"/>
      <c r="M12" s="138">
        <f t="shared" si="0"/>
        <v>53</v>
      </c>
      <c r="N12" s="97">
        <f t="shared" si="1"/>
        <v>367.90000000000003</v>
      </c>
      <c r="O12" s="98">
        <f t="shared" si="2"/>
        <v>291</v>
      </c>
      <c r="P12" s="63">
        <v>8</v>
      </c>
      <c r="Q12" s="3">
        <v>11</v>
      </c>
      <c r="R12" s="3"/>
      <c r="S12" s="3">
        <v>23</v>
      </c>
      <c r="T12" s="3">
        <v>16</v>
      </c>
      <c r="U12" s="3"/>
      <c r="V12" s="3"/>
      <c r="W12" s="3"/>
    </row>
    <row r="13" spans="1:23" ht="18.75" thickBot="1">
      <c r="A13" s="3"/>
      <c r="B13" s="115" t="s">
        <v>27</v>
      </c>
      <c r="C13" s="110" t="s">
        <v>42</v>
      </c>
      <c r="D13" s="92">
        <f>Celkovo_sobota_I_kola!P13</f>
        <v>23</v>
      </c>
      <c r="E13" s="56">
        <f>Celkovo_sobota_I_kola!Q13</f>
        <v>262</v>
      </c>
      <c r="F13" s="58">
        <f>Celkovo_sobota_I_kola!R13</f>
        <v>255.6</v>
      </c>
      <c r="G13" s="136">
        <f>Celkovo_nedela_I_kola!P13</f>
        <v>18</v>
      </c>
      <c r="H13" s="56">
        <f>Celkovo_nedela_I_kola!Q13</f>
        <v>145</v>
      </c>
      <c r="I13" s="58">
        <f>Celkovo_nedela_I_kola!R13</f>
        <v>151.2</v>
      </c>
      <c r="J13" s="116"/>
      <c r="K13" s="60"/>
      <c r="L13" s="61"/>
      <c r="M13" s="138">
        <f t="shared" si="0"/>
        <v>41</v>
      </c>
      <c r="N13" s="97">
        <f t="shared" si="1"/>
        <v>406.79999999999995</v>
      </c>
      <c r="O13" s="98">
        <f t="shared" si="2"/>
        <v>407</v>
      </c>
      <c r="P13" s="63">
        <v>3</v>
      </c>
      <c r="Q13" s="3">
        <v>32</v>
      </c>
      <c r="R13" s="3"/>
      <c r="S13" s="3">
        <v>30</v>
      </c>
      <c r="T13" s="3">
        <v>16</v>
      </c>
      <c r="U13" s="3"/>
      <c r="V13" s="3"/>
      <c r="W13" s="3"/>
    </row>
    <row r="14" spans="1:23" ht="18.75" thickBot="1">
      <c r="A14" s="3"/>
      <c r="B14" s="115" t="s">
        <v>28</v>
      </c>
      <c r="C14" s="110" t="s">
        <v>43</v>
      </c>
      <c r="D14" s="92">
        <f>Celkovo_sobota_I_kola!P14</f>
        <v>34</v>
      </c>
      <c r="E14" s="56">
        <f>Celkovo_sobota_I_kola!Q14</f>
        <v>210</v>
      </c>
      <c r="F14" s="58">
        <f>Celkovo_sobota_I_kola!R14</f>
        <v>222.7</v>
      </c>
      <c r="G14" s="136">
        <f>Celkovo_nedela_I_kola!P14</f>
        <v>14</v>
      </c>
      <c r="H14" s="56">
        <f>Celkovo_nedela_I_kola!Q14</f>
        <v>145</v>
      </c>
      <c r="I14" s="58">
        <f>Celkovo_nedela_I_kola!R14</f>
        <v>190.29999999999998</v>
      </c>
      <c r="J14" s="116"/>
      <c r="K14" s="60"/>
      <c r="L14" s="61"/>
      <c r="M14" s="138">
        <f t="shared" si="0"/>
        <v>48</v>
      </c>
      <c r="N14" s="97">
        <f t="shared" si="1"/>
        <v>413</v>
      </c>
      <c r="O14" s="98">
        <f t="shared" si="2"/>
        <v>355</v>
      </c>
      <c r="P14" s="63">
        <v>5</v>
      </c>
      <c r="Q14" s="3">
        <v>18</v>
      </c>
      <c r="R14" s="3"/>
      <c r="S14" s="3">
        <v>19</v>
      </c>
      <c r="T14" s="3">
        <v>28</v>
      </c>
      <c r="U14" s="3"/>
      <c r="V14" s="3"/>
      <c r="W14" s="3"/>
    </row>
    <row r="15" spans="1:23" ht="18.75" thickBot="1">
      <c r="A15" s="3"/>
      <c r="B15" s="115" t="s">
        <v>29</v>
      </c>
      <c r="C15" s="110" t="s">
        <v>46</v>
      </c>
      <c r="D15" s="92">
        <f>Celkovo_sobota_I_kola!P15</f>
        <v>20</v>
      </c>
      <c r="E15" s="56">
        <f>Celkovo_sobota_I_kola!Q15</f>
        <v>189</v>
      </c>
      <c r="F15" s="58">
        <f>Celkovo_sobota_I_kola!R15</f>
        <v>238.5</v>
      </c>
      <c r="G15" s="136">
        <f>Celkovo_nedela_I_kola!P15</f>
        <v>36</v>
      </c>
      <c r="H15" s="56">
        <f>Celkovo_nedela_I_kola!Q15</f>
        <v>93</v>
      </c>
      <c r="I15" s="58">
        <f>Celkovo_nedela_I_kola!R15</f>
        <v>93.4</v>
      </c>
      <c r="J15" s="116"/>
      <c r="K15" s="60"/>
      <c r="L15" s="61"/>
      <c r="M15" s="138">
        <f t="shared" si="0"/>
        <v>56</v>
      </c>
      <c r="N15" s="97">
        <f t="shared" si="1"/>
        <v>331.9</v>
      </c>
      <c r="O15" s="98">
        <f t="shared" si="2"/>
        <v>282</v>
      </c>
      <c r="P15" s="63">
        <v>9</v>
      </c>
      <c r="Q15" s="3">
        <v>39</v>
      </c>
      <c r="R15" s="3"/>
      <c r="S15" s="3">
        <v>18</v>
      </c>
      <c r="T15" s="3">
        <v>19</v>
      </c>
      <c r="U15" s="3"/>
      <c r="V15" s="3"/>
      <c r="W15" s="3"/>
    </row>
    <row r="16" spans="1:23" ht="18.75" thickBot="1">
      <c r="A16" s="3"/>
      <c r="B16" s="120" t="s">
        <v>30</v>
      </c>
      <c r="C16" s="121" t="s">
        <v>49</v>
      </c>
      <c r="D16" s="139">
        <f>Celkovo_sobota_I_kola!P16</f>
        <v>28</v>
      </c>
      <c r="E16" s="81">
        <f>Celkovo_sobota_I_kola!Q16</f>
        <v>248</v>
      </c>
      <c r="F16" s="82">
        <f>Celkovo_sobota_I_kola!R16</f>
        <v>286.6</v>
      </c>
      <c r="G16" s="140">
        <f>Celkovo_nedela_I_kola!P16</f>
        <v>45</v>
      </c>
      <c r="H16" s="81">
        <f>Celkovo_nedela_I_kola!Q16</f>
        <v>56</v>
      </c>
      <c r="I16" s="82">
        <f>Celkovo_nedela_I_kola!R16</f>
        <v>68.1</v>
      </c>
      <c r="J16" s="141"/>
      <c r="K16" s="64"/>
      <c r="L16" s="65"/>
      <c r="M16" s="142">
        <f t="shared" si="0"/>
        <v>73</v>
      </c>
      <c r="N16" s="99">
        <f t="shared" si="1"/>
        <v>354.70000000000005</v>
      </c>
      <c r="O16" s="100">
        <f t="shared" si="2"/>
        <v>304</v>
      </c>
      <c r="P16" s="67">
        <v>11</v>
      </c>
      <c r="Q16" s="3">
        <v>12</v>
      </c>
      <c r="R16" s="3"/>
      <c r="S16" s="3">
        <v>28</v>
      </c>
      <c r="T16" s="3">
        <v>17</v>
      </c>
      <c r="U16" s="3"/>
      <c r="V16" s="3"/>
      <c r="W16" s="3"/>
    </row>
    <row r="17" spans="1:23" ht="12.75">
      <c r="A17" s="3"/>
      <c r="B17" s="68"/>
      <c r="C17" s="69"/>
      <c r="D17" s="70">
        <f aca="true" t="shared" si="3" ref="D17:M17">SUM(D5:D16)</f>
        <v>312</v>
      </c>
      <c r="E17" s="70">
        <f t="shared" si="3"/>
        <v>2569</v>
      </c>
      <c r="F17" s="70">
        <f t="shared" si="3"/>
        <v>3041.2999999999997</v>
      </c>
      <c r="G17" s="70">
        <f t="shared" si="3"/>
        <v>312</v>
      </c>
      <c r="H17" s="70">
        <f t="shared" si="3"/>
        <v>1331</v>
      </c>
      <c r="I17" s="70">
        <f t="shared" si="3"/>
        <v>1619</v>
      </c>
      <c r="J17" s="70">
        <f t="shared" si="3"/>
        <v>0</v>
      </c>
      <c r="K17" s="70">
        <f t="shared" si="3"/>
        <v>0</v>
      </c>
      <c r="L17" s="70">
        <f t="shared" si="3"/>
        <v>0</v>
      </c>
      <c r="M17" s="70">
        <f t="shared" si="3"/>
        <v>624</v>
      </c>
      <c r="N17" s="69"/>
      <c r="O17" s="69">
        <f>SUM(O5:O16)</f>
        <v>3900</v>
      </c>
      <c r="P17" s="69"/>
      <c r="Q17" s="3"/>
      <c r="R17" s="3"/>
      <c r="S17" s="3"/>
      <c r="T17" s="3"/>
      <c r="U17" s="3"/>
      <c r="V17" s="3"/>
      <c r="W17" s="3"/>
    </row>
    <row r="18" spans="1:23" ht="12.75">
      <c r="A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>
      <c r="A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C1">
      <selection activeCell="C10" sqref="C10:O10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9.8515625" style="0" customWidth="1"/>
    <col min="4" max="4" width="8.7109375" style="0" customWidth="1"/>
    <col min="5" max="5" width="8.00390625" style="0" customWidth="1"/>
    <col min="6" max="6" width="8.28125" style="0" bestFit="1" customWidth="1"/>
    <col min="7" max="7" width="8.57421875" style="0" customWidth="1"/>
    <col min="8" max="8" width="7.140625" style="0" customWidth="1"/>
    <col min="9" max="9" width="8.28125" style="0" customWidth="1"/>
    <col min="10" max="10" width="8.851562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3"/>
    </row>
    <row r="2" spans="1:16" ht="54" customHeight="1" thickBot="1">
      <c r="A2" s="3"/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</row>
    <row r="3" spans="1:23" ht="16.5" customHeight="1" thickBot="1">
      <c r="A3" s="3"/>
      <c r="B3" s="162" t="s">
        <v>9</v>
      </c>
      <c r="C3" s="152" t="s">
        <v>2</v>
      </c>
      <c r="D3" s="160" t="s">
        <v>47</v>
      </c>
      <c r="E3" s="158"/>
      <c r="F3" s="158"/>
      <c r="G3" s="157" t="s">
        <v>114</v>
      </c>
      <c r="H3" s="158"/>
      <c r="I3" s="159"/>
      <c r="J3" s="160" t="s">
        <v>48</v>
      </c>
      <c r="K3" s="158"/>
      <c r="L3" s="158"/>
      <c r="M3" s="176" t="s">
        <v>36</v>
      </c>
      <c r="N3" s="166" t="s">
        <v>14</v>
      </c>
      <c r="O3" s="150" t="s">
        <v>44</v>
      </c>
      <c r="P3" s="152" t="s">
        <v>69</v>
      </c>
      <c r="Q3" s="2" t="s">
        <v>16</v>
      </c>
      <c r="R3" s="3"/>
      <c r="S3" s="2" t="s">
        <v>17</v>
      </c>
      <c r="T3" s="2" t="s">
        <v>18</v>
      </c>
      <c r="U3" s="3"/>
      <c r="V3" s="3"/>
      <c r="W3" s="3"/>
    </row>
    <row r="4" spans="1:23" ht="23.25" thickBot="1">
      <c r="A4" s="3"/>
      <c r="B4" s="163"/>
      <c r="C4" s="161"/>
      <c r="D4" s="108" t="s">
        <v>15</v>
      </c>
      <c r="E4" s="106" t="s">
        <v>31</v>
      </c>
      <c r="F4" s="106" t="s">
        <v>32</v>
      </c>
      <c r="G4" s="105" t="s">
        <v>15</v>
      </c>
      <c r="H4" s="106" t="s">
        <v>31</v>
      </c>
      <c r="I4" s="107" t="s">
        <v>32</v>
      </c>
      <c r="J4" s="108" t="s">
        <v>15</v>
      </c>
      <c r="K4" s="106" t="s">
        <v>31</v>
      </c>
      <c r="L4" s="106" t="s">
        <v>32</v>
      </c>
      <c r="M4" s="174"/>
      <c r="N4" s="175"/>
      <c r="O4" s="151"/>
      <c r="P4" s="161"/>
      <c r="Q4" s="2"/>
      <c r="R4" s="3"/>
      <c r="S4" s="2"/>
      <c r="T4" s="2"/>
      <c r="U4" s="3"/>
      <c r="V4" s="3"/>
      <c r="W4" s="3"/>
    </row>
    <row r="5" spans="1:23" ht="18.75" thickBot="1">
      <c r="A5" s="3"/>
      <c r="B5" s="109" t="s">
        <v>19</v>
      </c>
      <c r="C5" s="130" t="s">
        <v>51</v>
      </c>
      <c r="D5" s="92">
        <f>'[1]SO+NE spolu '!M5</f>
        <v>59.5</v>
      </c>
      <c r="E5" s="56">
        <f>'[1]SO+NE spolu '!O5</f>
        <v>68</v>
      </c>
      <c r="F5" s="57">
        <f>'[1]SO+NE spolu '!N5</f>
        <v>68</v>
      </c>
      <c r="G5" s="92">
        <f>'SO+NE spolu '!M5</f>
        <v>52</v>
      </c>
      <c r="H5" s="56">
        <f>'SO+NE spolu '!O5</f>
        <v>357</v>
      </c>
      <c r="I5" s="58">
        <f>'SO+NE spolu '!N5</f>
        <v>431.9</v>
      </c>
      <c r="J5" s="136"/>
      <c r="K5" s="56"/>
      <c r="L5" s="58"/>
      <c r="M5" s="143">
        <f>SUM(D5,G5,J5,)</f>
        <v>111.5</v>
      </c>
      <c r="N5" s="84">
        <f>F5+I5+L5</f>
        <v>499.9</v>
      </c>
      <c r="O5" s="84">
        <f>E5+H5+K5</f>
        <v>425</v>
      </c>
      <c r="P5" s="85"/>
      <c r="Q5">
        <v>44</v>
      </c>
      <c r="R5" s="3"/>
      <c r="S5" s="3">
        <v>18</v>
      </c>
      <c r="T5" s="3">
        <v>27</v>
      </c>
      <c r="U5" s="3"/>
      <c r="V5" s="3"/>
      <c r="W5" s="3"/>
    </row>
    <row r="6" spans="1:23" ht="18">
      <c r="A6" s="3"/>
      <c r="B6" s="115" t="s">
        <v>20</v>
      </c>
      <c r="C6" s="110" t="s">
        <v>45</v>
      </c>
      <c r="D6" s="93">
        <f>'[1]SO+NE spolu '!M6</f>
        <v>58</v>
      </c>
      <c r="E6" s="60">
        <f>'[1]SO+NE spolu '!O6</f>
        <v>86</v>
      </c>
      <c r="F6" s="61">
        <f>'[1]SO+NE spolu '!N6</f>
        <v>86</v>
      </c>
      <c r="G6" s="93">
        <f>'SO+NE spolu '!M6</f>
        <v>61</v>
      </c>
      <c r="H6" s="60">
        <f>'SO+NE spolu '!O6</f>
        <v>282</v>
      </c>
      <c r="I6" s="62">
        <f>'SO+NE spolu '!N6</f>
        <v>329</v>
      </c>
      <c r="J6" s="116"/>
      <c r="K6" s="60"/>
      <c r="L6" s="62"/>
      <c r="M6" s="144">
        <f aca="true" t="shared" si="0" ref="M6:M16">SUM(D6,G6,J6,)</f>
        <v>119</v>
      </c>
      <c r="N6" s="83">
        <f aca="true" t="shared" si="1" ref="N6:N16">F6+I6+L6</f>
        <v>415</v>
      </c>
      <c r="O6" s="83">
        <f aca="true" t="shared" si="2" ref="O6:O16">E6+H6+K6</f>
        <v>368</v>
      </c>
      <c r="P6" s="86"/>
      <c r="Q6" s="4">
        <v>30</v>
      </c>
      <c r="R6" s="3"/>
      <c r="S6" s="3">
        <v>23</v>
      </c>
      <c r="T6" s="3">
        <v>11</v>
      </c>
      <c r="U6" s="3"/>
      <c r="V6" s="3"/>
      <c r="W6" s="3"/>
    </row>
    <row r="7" spans="1:23" ht="18">
      <c r="A7" s="3"/>
      <c r="B7" s="115" t="s">
        <v>21</v>
      </c>
      <c r="C7" s="110" t="s">
        <v>38</v>
      </c>
      <c r="D7" s="93">
        <f>'[1]SO+NE spolu '!M7</f>
        <v>49</v>
      </c>
      <c r="E7" s="60">
        <f>'[1]SO+NE spolu '!O7</f>
        <v>90</v>
      </c>
      <c r="F7" s="61">
        <f>'[1]SO+NE spolu '!N7</f>
        <v>90</v>
      </c>
      <c r="G7" s="93">
        <f>'SO+NE spolu '!M7</f>
        <v>51</v>
      </c>
      <c r="H7" s="60">
        <f>'SO+NE spolu '!O7</f>
        <v>302</v>
      </c>
      <c r="I7" s="62">
        <f>'SO+NE spolu '!N7</f>
        <v>391.79999999999995</v>
      </c>
      <c r="J7" s="116"/>
      <c r="K7" s="60"/>
      <c r="L7" s="62"/>
      <c r="M7" s="144">
        <f t="shared" si="0"/>
        <v>100</v>
      </c>
      <c r="N7" s="83">
        <f t="shared" si="1"/>
        <v>481.79999999999995</v>
      </c>
      <c r="O7" s="83">
        <f t="shared" si="2"/>
        <v>392</v>
      </c>
      <c r="P7" s="86"/>
      <c r="Q7" s="3">
        <v>23</v>
      </c>
      <c r="R7" s="3"/>
      <c r="S7" s="3">
        <v>23</v>
      </c>
      <c r="T7" s="3">
        <v>5</v>
      </c>
      <c r="U7" s="3"/>
      <c r="V7" s="3"/>
      <c r="W7" s="3"/>
    </row>
    <row r="8" spans="1:23" ht="18">
      <c r="A8" s="3"/>
      <c r="B8" s="115" t="s">
        <v>22</v>
      </c>
      <c r="C8" s="110" t="s">
        <v>39</v>
      </c>
      <c r="D8" s="93">
        <f>'[1]SO+NE spolu '!M8</f>
        <v>46</v>
      </c>
      <c r="E8" s="60">
        <f>'[1]SO+NE spolu '!O8</f>
        <v>104</v>
      </c>
      <c r="F8" s="61">
        <f>'[1]SO+NE spolu '!N8</f>
        <v>104</v>
      </c>
      <c r="G8" s="93">
        <f>'SO+NE spolu '!M8</f>
        <v>42</v>
      </c>
      <c r="H8" s="60">
        <f>'SO+NE spolu '!O8</f>
        <v>364</v>
      </c>
      <c r="I8" s="62">
        <f>'SO+NE spolu '!N8</f>
        <v>431.2</v>
      </c>
      <c r="J8" s="116"/>
      <c r="K8" s="60"/>
      <c r="L8" s="62"/>
      <c r="M8" s="144">
        <f t="shared" si="0"/>
        <v>88</v>
      </c>
      <c r="N8" s="83">
        <f t="shared" si="1"/>
        <v>535.2</v>
      </c>
      <c r="O8" s="83">
        <f t="shared" si="2"/>
        <v>468</v>
      </c>
      <c r="P8" s="86"/>
      <c r="Q8" s="3">
        <v>26</v>
      </c>
      <c r="R8" s="3"/>
      <c r="S8" s="3">
        <v>23</v>
      </c>
      <c r="T8" s="3">
        <v>27</v>
      </c>
      <c r="U8" s="3"/>
      <c r="V8" s="3"/>
      <c r="W8" s="3"/>
    </row>
    <row r="9" spans="1:23" ht="18">
      <c r="A9" s="3"/>
      <c r="B9" s="115" t="s">
        <v>23</v>
      </c>
      <c r="C9" s="110" t="s">
        <v>52</v>
      </c>
      <c r="D9" s="93">
        <f>'[1]SO+NE spolu '!M9</f>
        <v>51</v>
      </c>
      <c r="E9" s="60">
        <f>'[1]SO+NE spolu '!O9</f>
        <v>104</v>
      </c>
      <c r="F9" s="61">
        <f>'[1]SO+NE spolu '!N9</f>
        <v>104</v>
      </c>
      <c r="G9" s="93">
        <f>'SO+NE spolu '!M9</f>
        <v>36</v>
      </c>
      <c r="H9" s="60">
        <f>'SO+NE spolu '!O9</f>
        <v>298</v>
      </c>
      <c r="I9" s="62">
        <f>'SO+NE spolu '!N9</f>
        <v>424.40000000000003</v>
      </c>
      <c r="J9" s="116"/>
      <c r="K9" s="60"/>
      <c r="L9" s="62"/>
      <c r="M9" s="144">
        <f t="shared" si="0"/>
        <v>87</v>
      </c>
      <c r="N9" s="83">
        <f t="shared" si="1"/>
        <v>528.4000000000001</v>
      </c>
      <c r="O9" s="83">
        <f t="shared" si="2"/>
        <v>402</v>
      </c>
      <c r="P9" s="86"/>
      <c r="Q9" s="3">
        <v>24</v>
      </c>
      <c r="R9" s="3"/>
      <c r="S9" s="3">
        <v>12</v>
      </c>
      <c r="T9" s="3">
        <v>14</v>
      </c>
      <c r="U9" s="3"/>
      <c r="V9" s="3"/>
      <c r="W9" s="3"/>
    </row>
    <row r="10" spans="1:23" ht="18">
      <c r="A10" s="3"/>
      <c r="B10" s="115" t="s">
        <v>24</v>
      </c>
      <c r="C10" s="110" t="s">
        <v>50</v>
      </c>
      <c r="D10" s="93">
        <f>'[1]SO+NE spolu '!M10</f>
        <v>61</v>
      </c>
      <c r="E10" s="60">
        <f>'[1]SO+NE spolu '!O10</f>
        <v>78</v>
      </c>
      <c r="F10" s="61">
        <f>'[1]SO+NE spolu '!N10</f>
        <v>78</v>
      </c>
      <c r="G10" s="93">
        <f>'SO+NE spolu '!M10</f>
        <v>75</v>
      </c>
      <c r="H10" s="60">
        <f>'SO+NE spolu '!O10</f>
        <v>233</v>
      </c>
      <c r="I10" s="62">
        <f>'SO+NE spolu '!N10</f>
        <v>288.6</v>
      </c>
      <c r="J10" s="116"/>
      <c r="K10" s="60"/>
      <c r="L10" s="62"/>
      <c r="M10" s="144">
        <f t="shared" si="0"/>
        <v>136</v>
      </c>
      <c r="N10" s="83">
        <f t="shared" si="1"/>
        <v>366.6</v>
      </c>
      <c r="O10" s="83">
        <f t="shared" si="2"/>
        <v>311</v>
      </c>
      <c r="P10" s="86"/>
      <c r="Q10" s="3">
        <v>27</v>
      </c>
      <c r="R10" s="3"/>
      <c r="S10" s="3">
        <v>47</v>
      </c>
      <c r="T10" s="3">
        <v>5</v>
      </c>
      <c r="U10" s="3"/>
      <c r="V10" s="3"/>
      <c r="W10" s="3"/>
    </row>
    <row r="11" spans="1:23" ht="18">
      <c r="A11" s="3"/>
      <c r="B11" s="115" t="s">
        <v>25</v>
      </c>
      <c r="C11" s="110" t="s">
        <v>40</v>
      </c>
      <c r="D11" s="93">
        <f>'[1]SO+NE spolu '!M11</f>
        <v>64</v>
      </c>
      <c r="E11" s="60">
        <f>'[1]SO+NE spolu '!O11</f>
        <v>63</v>
      </c>
      <c r="F11" s="61">
        <f>'[1]SO+NE spolu '!N11</f>
        <v>63</v>
      </c>
      <c r="G11" s="93">
        <f>'SO+NE spolu '!M11</f>
        <v>36</v>
      </c>
      <c r="H11" s="60">
        <f>'SO+NE spolu '!O11</f>
        <v>425</v>
      </c>
      <c r="I11" s="62">
        <f>'SO+NE spolu '!N11</f>
        <v>489.1</v>
      </c>
      <c r="J11" s="116"/>
      <c r="K11" s="60"/>
      <c r="L11" s="62"/>
      <c r="M11" s="144">
        <f t="shared" si="0"/>
        <v>100</v>
      </c>
      <c r="N11" s="83">
        <f t="shared" si="1"/>
        <v>552.1</v>
      </c>
      <c r="O11" s="83">
        <f t="shared" si="2"/>
        <v>488</v>
      </c>
      <c r="P11" s="86"/>
      <c r="Q11" s="3">
        <v>7</v>
      </c>
      <c r="R11" s="3"/>
      <c r="S11" s="3">
        <v>18</v>
      </c>
      <c r="T11" s="3">
        <v>6</v>
      </c>
      <c r="U11" s="3"/>
      <c r="V11" s="3"/>
      <c r="W11" s="3"/>
    </row>
    <row r="12" spans="1:23" ht="18">
      <c r="A12" s="3"/>
      <c r="B12" s="115" t="s">
        <v>26</v>
      </c>
      <c r="C12" s="110" t="s">
        <v>41</v>
      </c>
      <c r="D12" s="93">
        <f>'[1]SO+NE spolu '!M12</f>
        <v>41</v>
      </c>
      <c r="E12" s="60">
        <f>'[1]SO+NE spolu '!O12</f>
        <v>98</v>
      </c>
      <c r="F12" s="61">
        <f>'[1]SO+NE spolu '!N12</f>
        <v>98</v>
      </c>
      <c r="G12" s="93">
        <f>'SO+NE spolu '!M12</f>
        <v>53</v>
      </c>
      <c r="H12" s="60">
        <f>'SO+NE spolu '!O12</f>
        <v>291</v>
      </c>
      <c r="I12" s="62">
        <f>'SO+NE spolu '!N12</f>
        <v>367.90000000000003</v>
      </c>
      <c r="J12" s="116"/>
      <c r="K12" s="60"/>
      <c r="L12" s="62"/>
      <c r="M12" s="144">
        <f t="shared" si="0"/>
        <v>94</v>
      </c>
      <c r="N12" s="83">
        <f t="shared" si="1"/>
        <v>465.90000000000003</v>
      </c>
      <c r="O12" s="83">
        <f t="shared" si="2"/>
        <v>389</v>
      </c>
      <c r="P12" s="86"/>
      <c r="Q12" s="3">
        <v>11</v>
      </c>
      <c r="R12" s="3"/>
      <c r="S12" s="3">
        <v>23</v>
      </c>
      <c r="T12" s="3">
        <v>16</v>
      </c>
      <c r="U12" s="3"/>
      <c r="V12" s="3"/>
      <c r="W12" s="3"/>
    </row>
    <row r="13" spans="1:23" ht="18">
      <c r="A13" s="3"/>
      <c r="B13" s="115" t="s">
        <v>27</v>
      </c>
      <c r="C13" s="110" t="s">
        <v>42</v>
      </c>
      <c r="D13" s="93">
        <f>'[1]SO+NE spolu '!M13</f>
        <v>65</v>
      </c>
      <c r="E13" s="60">
        <f>'[1]SO+NE spolu '!O13</f>
        <v>67</v>
      </c>
      <c r="F13" s="61">
        <f>'[1]SO+NE spolu '!N13</f>
        <v>67</v>
      </c>
      <c r="G13" s="93">
        <f>'SO+NE spolu '!M13</f>
        <v>41</v>
      </c>
      <c r="H13" s="60">
        <f>'SO+NE spolu '!O13</f>
        <v>407</v>
      </c>
      <c r="I13" s="62">
        <f>'SO+NE spolu '!N13</f>
        <v>406.79999999999995</v>
      </c>
      <c r="J13" s="116"/>
      <c r="K13" s="60"/>
      <c r="L13" s="62"/>
      <c r="M13" s="144">
        <f t="shared" si="0"/>
        <v>106</v>
      </c>
      <c r="N13" s="83">
        <f t="shared" si="1"/>
        <v>473.79999999999995</v>
      </c>
      <c r="O13" s="83">
        <f t="shared" si="2"/>
        <v>474</v>
      </c>
      <c r="P13" s="86"/>
      <c r="Q13" s="3">
        <v>32</v>
      </c>
      <c r="R13" s="3"/>
      <c r="S13" s="3">
        <v>30</v>
      </c>
      <c r="T13" s="3">
        <v>16</v>
      </c>
      <c r="U13" s="3"/>
      <c r="V13" s="3"/>
      <c r="W13" s="3"/>
    </row>
    <row r="14" spans="1:23" ht="18">
      <c r="A14" s="3"/>
      <c r="B14" s="115" t="s">
        <v>28</v>
      </c>
      <c r="C14" s="110" t="s">
        <v>43</v>
      </c>
      <c r="D14" s="93">
        <f>'[1]SO+NE spolu '!M14</f>
        <v>34</v>
      </c>
      <c r="E14" s="60">
        <f>'[1]SO+NE spolu '!O14</f>
        <v>121</v>
      </c>
      <c r="F14" s="61">
        <f>'[1]SO+NE spolu '!N14</f>
        <v>121</v>
      </c>
      <c r="G14" s="93">
        <f>'SO+NE spolu '!M14</f>
        <v>48</v>
      </c>
      <c r="H14" s="60">
        <f>'SO+NE spolu '!O14</f>
        <v>355</v>
      </c>
      <c r="I14" s="62">
        <f>'SO+NE spolu '!N14</f>
        <v>413</v>
      </c>
      <c r="J14" s="116"/>
      <c r="K14" s="60"/>
      <c r="L14" s="62"/>
      <c r="M14" s="144">
        <f t="shared" si="0"/>
        <v>82</v>
      </c>
      <c r="N14" s="83">
        <f t="shared" si="1"/>
        <v>534</v>
      </c>
      <c r="O14" s="83">
        <f t="shared" si="2"/>
        <v>476</v>
      </c>
      <c r="P14" s="86"/>
      <c r="Q14" s="3">
        <v>18</v>
      </c>
      <c r="R14" s="3"/>
      <c r="S14" s="3">
        <v>19</v>
      </c>
      <c r="T14" s="3">
        <v>28</v>
      </c>
      <c r="U14" s="3"/>
      <c r="V14" s="3"/>
      <c r="W14" s="3"/>
    </row>
    <row r="15" spans="1:23" ht="18">
      <c r="A15" s="3"/>
      <c r="B15" s="115" t="s">
        <v>29</v>
      </c>
      <c r="C15" s="110" t="s">
        <v>46</v>
      </c>
      <c r="D15" s="93">
        <f>'[1]SO+NE spolu '!M15</f>
        <v>30.5</v>
      </c>
      <c r="E15" s="60">
        <f>'[1]SO+NE spolu '!O15</f>
        <v>109</v>
      </c>
      <c r="F15" s="61">
        <f>'[1]SO+NE spolu '!N15</f>
        <v>109</v>
      </c>
      <c r="G15" s="93">
        <f>'SO+NE spolu '!M15</f>
        <v>56</v>
      </c>
      <c r="H15" s="60">
        <f>'SO+NE spolu '!O15</f>
        <v>282</v>
      </c>
      <c r="I15" s="62">
        <f>'SO+NE spolu '!N15</f>
        <v>331.9</v>
      </c>
      <c r="J15" s="116"/>
      <c r="K15" s="60"/>
      <c r="L15" s="62"/>
      <c r="M15" s="144">
        <f t="shared" si="0"/>
        <v>86.5</v>
      </c>
      <c r="N15" s="83">
        <f t="shared" si="1"/>
        <v>440.9</v>
      </c>
      <c r="O15" s="83">
        <f t="shared" si="2"/>
        <v>391</v>
      </c>
      <c r="P15" s="86"/>
      <c r="Q15" s="3">
        <v>39</v>
      </c>
      <c r="R15" s="3"/>
      <c r="S15" s="3">
        <v>18</v>
      </c>
      <c r="T15" s="3">
        <v>19</v>
      </c>
      <c r="U15" s="3"/>
      <c r="V15" s="3"/>
      <c r="W15" s="3"/>
    </row>
    <row r="16" spans="1:23" ht="18.75" thickBot="1">
      <c r="A16" s="3"/>
      <c r="B16" s="120" t="s">
        <v>30</v>
      </c>
      <c r="C16" s="121" t="s">
        <v>49</v>
      </c>
      <c r="D16" s="94">
        <f>'[1]SO+NE spolu '!M16</f>
        <v>65</v>
      </c>
      <c r="E16" s="64">
        <f>'[1]SO+NE spolu '!O16</f>
        <v>72</v>
      </c>
      <c r="F16" s="65">
        <f>'[1]SO+NE spolu '!N16</f>
        <v>72</v>
      </c>
      <c r="G16" s="94">
        <f>'SO+NE spolu '!M16</f>
        <v>73</v>
      </c>
      <c r="H16" s="64">
        <f>'SO+NE spolu '!O16</f>
        <v>304</v>
      </c>
      <c r="I16" s="66">
        <f>'SO+NE spolu '!N16</f>
        <v>354.70000000000005</v>
      </c>
      <c r="J16" s="141"/>
      <c r="K16" s="64"/>
      <c r="L16" s="66"/>
      <c r="M16" s="145">
        <f t="shared" si="0"/>
        <v>138</v>
      </c>
      <c r="N16" s="87">
        <f t="shared" si="1"/>
        <v>426.70000000000005</v>
      </c>
      <c r="O16" s="87">
        <f t="shared" si="2"/>
        <v>376</v>
      </c>
      <c r="P16" s="88"/>
      <c r="Q16" s="3">
        <v>12</v>
      </c>
      <c r="R16" s="3"/>
      <c r="S16" s="3">
        <v>28</v>
      </c>
      <c r="T16" s="3">
        <v>17</v>
      </c>
      <c r="U16" s="3"/>
      <c r="V16" s="3"/>
      <c r="W16" s="3"/>
    </row>
    <row r="17" spans="1:23" ht="12.75">
      <c r="A17" s="3"/>
      <c r="B17" s="68"/>
      <c r="C17" s="69"/>
      <c r="D17" s="70">
        <f>SUM(D5:D16)</f>
        <v>624</v>
      </c>
      <c r="E17" s="70">
        <f aca="true" t="shared" si="3" ref="E17:M17">SUM(E5:E16)</f>
        <v>1060</v>
      </c>
      <c r="F17" s="70">
        <f t="shared" si="3"/>
        <v>1060</v>
      </c>
      <c r="G17" s="70">
        <f t="shared" si="3"/>
        <v>624</v>
      </c>
      <c r="H17" s="70">
        <f t="shared" si="3"/>
        <v>3900</v>
      </c>
      <c r="I17" s="70">
        <f t="shared" si="3"/>
        <v>4660.299999999999</v>
      </c>
      <c r="J17" s="70">
        <f t="shared" si="3"/>
        <v>0</v>
      </c>
      <c r="K17" s="70">
        <f t="shared" si="3"/>
        <v>0</v>
      </c>
      <c r="L17" s="70">
        <f t="shared" si="3"/>
        <v>0</v>
      </c>
      <c r="M17" s="70">
        <f t="shared" si="3"/>
        <v>1248</v>
      </c>
      <c r="N17" s="69">
        <f>SUM(N5:N16)</f>
        <v>5720.299999999999</v>
      </c>
      <c r="O17" s="69">
        <f>SUM(O5:O16)</f>
        <v>4960</v>
      </c>
      <c r="P17" s="69"/>
      <c r="Q17" s="3"/>
      <c r="R17" s="3"/>
      <c r="S17" s="3"/>
      <c r="T17" s="3"/>
      <c r="U17" s="3"/>
      <c r="V17" s="3"/>
      <c r="W17" s="3"/>
    </row>
    <row r="18" spans="1:23" ht="12.75">
      <c r="A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>
      <c r="A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5" sqref="T5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8515625" style="0" customWidth="1"/>
    <col min="5" max="5" width="13.8515625" style="0" customWidth="1"/>
    <col min="6" max="6" width="9.00390625" style="0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46" t="s">
        <v>54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39" customHeight="1" thickBot="1">
      <c r="B3" s="148" t="s">
        <v>0</v>
      </c>
      <c r="C3" s="149"/>
      <c r="D3" s="6" t="s">
        <v>1</v>
      </c>
      <c r="E3" s="6" t="s">
        <v>2</v>
      </c>
      <c r="F3" s="7" t="s">
        <v>3</v>
      </c>
      <c r="G3" s="8" t="s">
        <v>61</v>
      </c>
      <c r="H3" s="9" t="s">
        <v>62</v>
      </c>
      <c r="I3" s="10"/>
      <c r="J3" s="11" t="s">
        <v>4</v>
      </c>
      <c r="K3" s="8" t="s">
        <v>63</v>
      </c>
      <c r="L3" s="9" t="s">
        <v>64</v>
      </c>
      <c r="M3" s="10"/>
      <c r="N3" s="10" t="s">
        <v>5</v>
      </c>
      <c r="O3" s="23" t="s">
        <v>6</v>
      </c>
      <c r="P3" s="24" t="s">
        <v>65</v>
      </c>
      <c r="Q3" s="25" t="s">
        <v>66</v>
      </c>
      <c r="R3" s="12"/>
      <c r="S3" s="13" t="s">
        <v>7</v>
      </c>
      <c r="T3" s="11" t="s">
        <v>8</v>
      </c>
    </row>
    <row r="4" spans="2:20" ht="18.75">
      <c r="B4" s="14">
        <v>4</v>
      </c>
      <c r="C4" s="15">
        <v>10</v>
      </c>
      <c r="D4" s="16" t="s">
        <v>131</v>
      </c>
      <c r="E4" s="89" t="s">
        <v>51</v>
      </c>
      <c r="F4" s="20" t="s">
        <v>134</v>
      </c>
      <c r="G4" s="27">
        <v>59.9</v>
      </c>
      <c r="H4" s="27">
        <v>55</v>
      </c>
      <c r="I4" s="47">
        <f>COUNTIF(G$4:G$15,"&lt;"&amp;G4)*ROWS(G$4:G$15)+COUNTIF(H$4:H$15,"&lt;"&amp;H4)</f>
        <v>107</v>
      </c>
      <c r="J4" s="50">
        <f>IF(COUNTIF(I$4:I$15,I4)&gt;1,RANK(I4,I$4:I$15,0)+(COUNT(I$4:I$15)+1-RANK(I4,I$4:I$15,0)-RANK(I4,I$4:I$15,1))/2,RANK(I4,I$4:I$15,0)+(COUNT(I$4:I$15)+1-RANK(I4,I$4:I$15,0)-RANK(I4,I$4:I$15,1)))</f>
        <v>4</v>
      </c>
      <c r="K4" s="27">
        <v>36</v>
      </c>
      <c r="L4" s="27">
        <v>21</v>
      </c>
      <c r="M4" s="47">
        <f>COUNTIF(K$4:K$15,"&lt;"&amp;K4)*ROWS(K$4:K$15)+COUNTIF(L$4:L$15,"&lt;"&amp;L4)</f>
        <v>89</v>
      </c>
      <c r="N4" s="50">
        <f>IF(COUNTIF(M$4:M$15,M4)&gt;1,RANK(M4,M$4:M$15,0)+(COUNT(M$4:M$15)+1-RANK(M4,M$4:M$15,0)-RANK(M4,M$4:M$15,1))/2,RANK(M4,M$4:M$15,0)+(COUNT(M$4:M$15)+1-RANK(M4,M$4:M$15,0)-RANK(M4,M$4:M$15,1)))</f>
        <v>5</v>
      </c>
      <c r="O4" s="44">
        <f>SUM(J4,N4)</f>
        <v>9</v>
      </c>
      <c r="P4" s="41">
        <f aca="true" t="shared" si="0" ref="P4:P15">SUM(K4,G4)</f>
        <v>95.9</v>
      </c>
      <c r="Q4" s="28">
        <f aca="true" t="shared" si="1" ref="Q4:Q15">SUM(L4,H4)</f>
        <v>76</v>
      </c>
      <c r="R4" s="32">
        <f>(COUNTIF(O$4:O$15,"&gt;"&amp;O4)*ROWS(O$4:O$14)+COUNTIF(P$4:P$15,"&lt;"&amp;P4))*ROWS(O$4:O$15)+COUNTIF(Q$4:Q$15,"&lt;"&amp;Q4)</f>
        <v>1174</v>
      </c>
      <c r="S4" s="38">
        <f>IF(COUNTIF(R$4:R$15,R4)&gt;1,RANK(R4,R$4:R$15,0)+(COUNT(R$4:R$15)+1-RANK(R4,R$4:R$15,0)-RANK(R4,R$4:R$15,1))/2,RANK(R4,R$4:R$15,0)+(COUNT(R$4:R$15)+1-RANK(R4,R$4:R$15,0)-RANK(R4,R$4:R$15,1)))</f>
        <v>3</v>
      </c>
      <c r="T4" s="35">
        <v>40</v>
      </c>
    </row>
    <row r="5" spans="2:20" ht="18.75">
      <c r="B5" s="17">
        <v>5</v>
      </c>
      <c r="C5" s="1">
        <v>11</v>
      </c>
      <c r="D5" s="103" t="s">
        <v>132</v>
      </c>
      <c r="E5" s="90" t="s">
        <v>45</v>
      </c>
      <c r="F5" s="21" t="s">
        <v>133</v>
      </c>
      <c r="G5" s="29">
        <v>29.5</v>
      </c>
      <c r="H5" s="29">
        <v>20</v>
      </c>
      <c r="I5" s="48">
        <f aca="true" t="shared" si="2" ref="I5:I15">COUNTIF(G$4:G$15,"&lt;"&amp;G5)*ROWS(G$4:G$15)+COUNTIF(H$4:H$15,"&lt;"&amp;H5)</f>
        <v>24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10</v>
      </c>
      <c r="K5" s="29">
        <v>34</v>
      </c>
      <c r="L5" s="29">
        <v>21</v>
      </c>
      <c r="M5" s="48">
        <f aca="true" t="shared" si="4" ref="M5:M15">COUNTIF(K$4:K$15,"&lt;"&amp;K5)*ROWS(K$4:K$15)+COUNTIF(L$4:L$15,"&lt;"&amp;L5)</f>
        <v>77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6</v>
      </c>
      <c r="O5" s="45">
        <f aca="true" t="shared" si="6" ref="O5:O15">SUM(J5,N5)</f>
        <v>16</v>
      </c>
      <c r="P5" s="42">
        <f t="shared" si="0"/>
        <v>63.5</v>
      </c>
      <c r="Q5" s="26">
        <f t="shared" si="1"/>
        <v>41</v>
      </c>
      <c r="R5" s="33">
        <f aca="true" t="shared" si="7" ref="R5:R15">(COUNTIF(O$4:O$15,"&gt;"&amp;O5)*ROWS(O$4:O$14)+COUNTIF(P$4:P$15,"&lt;"&amp;P5))*ROWS(O$4:O$15)+COUNTIF(Q$4:Q$15,"&lt;"&amp;Q5)</f>
        <v>289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10</v>
      </c>
      <c r="T5" s="36">
        <v>5</v>
      </c>
    </row>
    <row r="6" spans="2:20" ht="18.75">
      <c r="B6" s="17">
        <v>8</v>
      </c>
      <c r="C6" s="1">
        <v>2</v>
      </c>
      <c r="D6" s="72" t="s">
        <v>83</v>
      </c>
      <c r="E6" s="90" t="s">
        <v>38</v>
      </c>
      <c r="F6" s="21" t="s">
        <v>135</v>
      </c>
      <c r="G6" s="29">
        <v>50.1</v>
      </c>
      <c r="H6" s="29">
        <v>32</v>
      </c>
      <c r="I6" s="48">
        <f t="shared" si="2"/>
        <v>77</v>
      </c>
      <c r="J6" s="51">
        <f t="shared" si="3"/>
        <v>6</v>
      </c>
      <c r="K6" s="29">
        <v>33</v>
      </c>
      <c r="L6" s="29">
        <v>16</v>
      </c>
      <c r="M6" s="48">
        <f t="shared" si="4"/>
        <v>64</v>
      </c>
      <c r="N6" s="51">
        <f t="shared" si="5"/>
        <v>7</v>
      </c>
      <c r="O6" s="45">
        <f t="shared" si="6"/>
        <v>13</v>
      </c>
      <c r="P6" s="42">
        <f t="shared" si="0"/>
        <v>83.1</v>
      </c>
      <c r="Q6" s="26">
        <f t="shared" si="1"/>
        <v>48</v>
      </c>
      <c r="R6" s="33">
        <f t="shared" si="7"/>
        <v>734</v>
      </c>
      <c r="S6" s="39">
        <f t="shared" si="8"/>
        <v>7</v>
      </c>
      <c r="T6" s="36">
        <v>20</v>
      </c>
    </row>
    <row r="7" spans="2:20" ht="18.75">
      <c r="B7" s="17">
        <v>10</v>
      </c>
      <c r="C7" s="1">
        <v>4</v>
      </c>
      <c r="D7" s="72" t="s">
        <v>136</v>
      </c>
      <c r="E7" s="90" t="s">
        <v>39</v>
      </c>
      <c r="F7" s="21" t="s">
        <v>137</v>
      </c>
      <c r="G7" s="29">
        <v>53.3</v>
      </c>
      <c r="H7" s="29">
        <v>45</v>
      </c>
      <c r="I7" s="48">
        <f t="shared" si="2"/>
        <v>93</v>
      </c>
      <c r="J7" s="51">
        <f t="shared" si="3"/>
        <v>5</v>
      </c>
      <c r="K7" s="29">
        <v>25.5</v>
      </c>
      <c r="L7" s="29">
        <v>13</v>
      </c>
      <c r="M7" s="48">
        <f t="shared" si="4"/>
        <v>25</v>
      </c>
      <c r="N7" s="51">
        <f t="shared" si="5"/>
        <v>10</v>
      </c>
      <c r="O7" s="45">
        <f t="shared" si="6"/>
        <v>15</v>
      </c>
      <c r="P7" s="42">
        <f t="shared" si="0"/>
        <v>78.8</v>
      </c>
      <c r="Q7" s="26">
        <f t="shared" si="1"/>
        <v>58</v>
      </c>
      <c r="R7" s="33">
        <f t="shared" si="7"/>
        <v>462</v>
      </c>
      <c r="S7" s="39">
        <f t="shared" si="8"/>
        <v>9</v>
      </c>
      <c r="T7" s="36">
        <v>10</v>
      </c>
    </row>
    <row r="8" spans="2:20" ht="18.75">
      <c r="B8" s="17">
        <v>1</v>
      </c>
      <c r="C8" s="1">
        <v>7</v>
      </c>
      <c r="D8" s="72" t="s">
        <v>93</v>
      </c>
      <c r="E8" s="90" t="s">
        <v>52</v>
      </c>
      <c r="F8" s="21" t="s">
        <v>138</v>
      </c>
      <c r="G8" s="29">
        <v>63.3</v>
      </c>
      <c r="H8" s="29">
        <v>38</v>
      </c>
      <c r="I8" s="48">
        <f t="shared" si="2"/>
        <v>114</v>
      </c>
      <c r="J8" s="51">
        <f t="shared" si="3"/>
        <v>3</v>
      </c>
      <c r="K8" s="29">
        <v>38.6</v>
      </c>
      <c r="L8" s="29">
        <v>15</v>
      </c>
      <c r="M8" s="48">
        <f t="shared" si="4"/>
        <v>99</v>
      </c>
      <c r="N8" s="51">
        <f t="shared" si="5"/>
        <v>4</v>
      </c>
      <c r="O8" s="45">
        <f t="shared" si="6"/>
        <v>7</v>
      </c>
      <c r="P8" s="42">
        <f t="shared" si="0"/>
        <v>101.9</v>
      </c>
      <c r="Q8" s="26">
        <f t="shared" si="1"/>
        <v>53</v>
      </c>
      <c r="R8" s="33">
        <f t="shared" si="7"/>
        <v>1587</v>
      </c>
      <c r="S8" s="39">
        <f t="shared" si="8"/>
        <v>1</v>
      </c>
      <c r="T8" s="36">
        <v>50</v>
      </c>
    </row>
    <row r="9" spans="2:20" ht="18.75">
      <c r="B9" s="17">
        <v>12</v>
      </c>
      <c r="C9" s="1">
        <v>6</v>
      </c>
      <c r="D9" s="73" t="s">
        <v>94</v>
      </c>
      <c r="E9" s="90" t="s">
        <v>50</v>
      </c>
      <c r="F9" s="21" t="s">
        <v>139</v>
      </c>
      <c r="G9" s="29">
        <v>39</v>
      </c>
      <c r="H9" s="29">
        <v>28</v>
      </c>
      <c r="I9" s="48">
        <f t="shared" si="2"/>
        <v>63</v>
      </c>
      <c r="J9" s="51">
        <f t="shared" si="3"/>
        <v>7</v>
      </c>
      <c r="K9" s="29">
        <v>16</v>
      </c>
      <c r="L9" s="29">
        <v>5</v>
      </c>
      <c r="M9" s="48">
        <f t="shared" si="4"/>
        <v>0</v>
      </c>
      <c r="N9" s="51">
        <f t="shared" si="5"/>
        <v>12</v>
      </c>
      <c r="O9" s="45">
        <f t="shared" si="6"/>
        <v>19</v>
      </c>
      <c r="P9" s="42">
        <f t="shared" si="0"/>
        <v>55</v>
      </c>
      <c r="Q9" s="26">
        <f t="shared" si="1"/>
        <v>33</v>
      </c>
      <c r="R9" s="33">
        <f t="shared" si="7"/>
        <v>144</v>
      </c>
      <c r="S9" s="39">
        <f t="shared" si="8"/>
        <v>11</v>
      </c>
      <c r="T9" s="36">
        <v>0</v>
      </c>
    </row>
    <row r="10" spans="2:20" ht="18.75">
      <c r="B10" s="17">
        <v>3</v>
      </c>
      <c r="C10" s="1">
        <v>9</v>
      </c>
      <c r="D10" s="72" t="s">
        <v>76</v>
      </c>
      <c r="E10" s="90" t="s">
        <v>40</v>
      </c>
      <c r="F10" s="21" t="s">
        <v>140</v>
      </c>
      <c r="G10" s="29">
        <v>37.2</v>
      </c>
      <c r="H10" s="29">
        <v>42</v>
      </c>
      <c r="I10" s="48">
        <f t="shared" si="2"/>
        <v>55</v>
      </c>
      <c r="J10" s="51">
        <f t="shared" si="3"/>
        <v>8</v>
      </c>
      <c r="K10" s="29">
        <v>47.6</v>
      </c>
      <c r="L10" s="29">
        <v>41</v>
      </c>
      <c r="M10" s="48">
        <f t="shared" si="4"/>
        <v>142</v>
      </c>
      <c r="N10" s="51">
        <f t="shared" si="5"/>
        <v>1</v>
      </c>
      <c r="O10" s="45">
        <f t="shared" si="6"/>
        <v>9</v>
      </c>
      <c r="P10" s="42">
        <f t="shared" si="0"/>
        <v>84.80000000000001</v>
      </c>
      <c r="Q10" s="26">
        <f t="shared" si="1"/>
        <v>83</v>
      </c>
      <c r="R10" s="33">
        <f t="shared" si="7"/>
        <v>1151</v>
      </c>
      <c r="S10" s="39">
        <f t="shared" si="8"/>
        <v>4</v>
      </c>
      <c r="T10" s="36">
        <v>35</v>
      </c>
    </row>
    <row r="11" spans="2:20" ht="18.75">
      <c r="B11" s="17">
        <v>11</v>
      </c>
      <c r="C11" s="1">
        <v>5</v>
      </c>
      <c r="D11" s="72" t="s">
        <v>104</v>
      </c>
      <c r="E11" s="90" t="s">
        <v>41</v>
      </c>
      <c r="F11" s="21" t="s">
        <v>141</v>
      </c>
      <c r="G11" s="29">
        <v>65</v>
      </c>
      <c r="H11" s="29">
        <v>52</v>
      </c>
      <c r="I11" s="48">
        <f t="shared" si="2"/>
        <v>130</v>
      </c>
      <c r="J11" s="51">
        <f t="shared" si="3"/>
        <v>2</v>
      </c>
      <c r="K11" s="29">
        <v>22.5</v>
      </c>
      <c r="L11" s="29">
        <v>14</v>
      </c>
      <c r="M11" s="48">
        <f t="shared" si="4"/>
        <v>14</v>
      </c>
      <c r="N11" s="51">
        <f t="shared" si="5"/>
        <v>11</v>
      </c>
      <c r="O11" s="45">
        <f t="shared" si="6"/>
        <v>13</v>
      </c>
      <c r="P11" s="42">
        <f t="shared" si="0"/>
        <v>87.5</v>
      </c>
      <c r="Q11" s="26">
        <f t="shared" si="1"/>
        <v>66</v>
      </c>
      <c r="R11" s="33">
        <f t="shared" si="7"/>
        <v>764</v>
      </c>
      <c r="S11" s="39">
        <f t="shared" si="8"/>
        <v>6</v>
      </c>
      <c r="T11" s="36">
        <v>25</v>
      </c>
    </row>
    <row r="12" spans="2:20" ht="18.75">
      <c r="B12" s="17">
        <v>7</v>
      </c>
      <c r="C12" s="1">
        <v>1</v>
      </c>
      <c r="D12" s="72" t="s">
        <v>142</v>
      </c>
      <c r="E12" s="90" t="s">
        <v>42</v>
      </c>
      <c r="F12" s="21" t="s">
        <v>143</v>
      </c>
      <c r="G12" s="29">
        <v>17.7</v>
      </c>
      <c r="H12" s="29">
        <v>21</v>
      </c>
      <c r="I12" s="48">
        <f t="shared" si="2"/>
        <v>1</v>
      </c>
      <c r="J12" s="51">
        <f t="shared" si="3"/>
        <v>12</v>
      </c>
      <c r="K12" s="29">
        <v>47.1</v>
      </c>
      <c r="L12" s="29">
        <v>36</v>
      </c>
      <c r="M12" s="48">
        <f t="shared" si="4"/>
        <v>129</v>
      </c>
      <c r="N12" s="51">
        <f t="shared" si="5"/>
        <v>2</v>
      </c>
      <c r="O12" s="45">
        <f t="shared" si="6"/>
        <v>14</v>
      </c>
      <c r="P12" s="42">
        <f t="shared" si="0"/>
        <v>64.8</v>
      </c>
      <c r="Q12" s="26">
        <f t="shared" si="1"/>
        <v>57</v>
      </c>
      <c r="R12" s="33">
        <f t="shared" si="7"/>
        <v>569</v>
      </c>
      <c r="S12" s="39">
        <f t="shared" si="8"/>
        <v>8</v>
      </c>
      <c r="T12" s="36">
        <v>15</v>
      </c>
    </row>
    <row r="13" spans="2:20" ht="18.75">
      <c r="B13" s="17">
        <v>6</v>
      </c>
      <c r="C13" s="1">
        <v>12</v>
      </c>
      <c r="D13" s="72" t="s">
        <v>106</v>
      </c>
      <c r="E13" s="90" t="s">
        <v>43</v>
      </c>
      <c r="F13" s="21" t="s">
        <v>144</v>
      </c>
      <c r="G13" s="29">
        <v>25.5</v>
      </c>
      <c r="H13" s="29">
        <v>26</v>
      </c>
      <c r="I13" s="48">
        <f t="shared" si="2"/>
        <v>14</v>
      </c>
      <c r="J13" s="51">
        <f t="shared" si="3"/>
        <v>11</v>
      </c>
      <c r="K13" s="29">
        <v>26.8</v>
      </c>
      <c r="L13" s="29">
        <v>27</v>
      </c>
      <c r="M13" s="48">
        <f t="shared" si="4"/>
        <v>44</v>
      </c>
      <c r="N13" s="51">
        <f t="shared" si="5"/>
        <v>9</v>
      </c>
      <c r="O13" s="45">
        <f t="shared" si="6"/>
        <v>20</v>
      </c>
      <c r="P13" s="42">
        <f t="shared" si="0"/>
        <v>52.3</v>
      </c>
      <c r="Q13" s="26">
        <f t="shared" si="1"/>
        <v>53</v>
      </c>
      <c r="R13" s="33">
        <f t="shared" si="7"/>
        <v>3</v>
      </c>
      <c r="S13" s="39">
        <f t="shared" si="8"/>
        <v>12</v>
      </c>
      <c r="T13" s="36">
        <v>0</v>
      </c>
    </row>
    <row r="14" spans="2:20" ht="18.75">
      <c r="B14" s="17">
        <v>9</v>
      </c>
      <c r="C14" s="1">
        <v>3</v>
      </c>
      <c r="D14" s="5" t="s">
        <v>107</v>
      </c>
      <c r="E14" s="90" t="s">
        <v>46</v>
      </c>
      <c r="F14" s="21" t="s">
        <v>145</v>
      </c>
      <c r="G14" s="29">
        <v>71.9</v>
      </c>
      <c r="H14" s="29">
        <v>42</v>
      </c>
      <c r="I14" s="48">
        <f t="shared" si="2"/>
        <v>139</v>
      </c>
      <c r="J14" s="51">
        <f t="shared" si="3"/>
        <v>1</v>
      </c>
      <c r="K14" s="29">
        <v>27</v>
      </c>
      <c r="L14" s="29">
        <v>21</v>
      </c>
      <c r="M14" s="48">
        <f t="shared" si="4"/>
        <v>53</v>
      </c>
      <c r="N14" s="51">
        <f t="shared" si="5"/>
        <v>8</v>
      </c>
      <c r="O14" s="45">
        <f t="shared" si="6"/>
        <v>9</v>
      </c>
      <c r="P14" s="42">
        <f t="shared" si="0"/>
        <v>98.9</v>
      </c>
      <c r="Q14" s="26">
        <f t="shared" si="1"/>
        <v>63</v>
      </c>
      <c r="R14" s="33">
        <f t="shared" si="7"/>
        <v>1183</v>
      </c>
      <c r="S14" s="39">
        <f t="shared" si="8"/>
        <v>2</v>
      </c>
      <c r="T14" s="36">
        <v>45</v>
      </c>
    </row>
    <row r="15" spans="2:20" ht="19.5" thickBot="1">
      <c r="B15" s="18">
        <v>2</v>
      </c>
      <c r="C15" s="19">
        <v>8</v>
      </c>
      <c r="D15" s="74" t="s">
        <v>80</v>
      </c>
      <c r="E15" s="91" t="s">
        <v>49</v>
      </c>
      <c r="F15" s="22" t="s">
        <v>146</v>
      </c>
      <c r="G15" s="30">
        <v>33</v>
      </c>
      <c r="H15" s="30">
        <v>30</v>
      </c>
      <c r="I15" s="49">
        <f t="shared" si="2"/>
        <v>40</v>
      </c>
      <c r="J15" s="52">
        <f t="shared" si="3"/>
        <v>9</v>
      </c>
      <c r="K15" s="30">
        <v>45.4</v>
      </c>
      <c r="L15" s="30">
        <v>45</v>
      </c>
      <c r="M15" s="49">
        <f t="shared" si="4"/>
        <v>119</v>
      </c>
      <c r="N15" s="52">
        <f t="shared" si="5"/>
        <v>3</v>
      </c>
      <c r="O15" s="46">
        <f t="shared" si="6"/>
        <v>12</v>
      </c>
      <c r="P15" s="43">
        <f t="shared" si="0"/>
        <v>78.4</v>
      </c>
      <c r="Q15" s="31">
        <f t="shared" si="1"/>
        <v>75</v>
      </c>
      <c r="R15" s="34">
        <f t="shared" si="7"/>
        <v>981</v>
      </c>
      <c r="S15" s="40">
        <f t="shared" si="8"/>
        <v>5</v>
      </c>
      <c r="T15" s="37">
        <v>30</v>
      </c>
    </row>
    <row r="16" spans="2:20" ht="12.75">
      <c r="B16" s="71"/>
      <c r="C16" s="71"/>
      <c r="D16" s="71"/>
      <c r="E16" s="71"/>
      <c r="F16" s="71"/>
      <c r="G16" s="71"/>
      <c r="H16" s="71"/>
      <c r="I16" s="71"/>
      <c r="J16" s="71">
        <f>SUM(J4:J15)</f>
        <v>78</v>
      </c>
      <c r="K16" s="71"/>
      <c r="L16" s="71"/>
      <c r="M16" s="71"/>
      <c r="N16" s="71">
        <f>SUM(N4:N15)</f>
        <v>78</v>
      </c>
      <c r="O16" s="71">
        <f>SUM(O4:O15)</f>
        <v>156</v>
      </c>
      <c r="P16" s="71"/>
      <c r="Q16" s="71"/>
      <c r="R16" s="71"/>
      <c r="S16" s="71"/>
      <c r="T16" s="71">
        <f>SUM(T4:T15)</f>
        <v>275</v>
      </c>
    </row>
  </sheetData>
  <sheetProtection/>
  <mergeCells count="2">
    <mergeCell ref="B2:T2"/>
    <mergeCell ref="B3:C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C1">
      <selection activeCell="T4" sqref="T4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3.8515625" style="0" customWidth="1"/>
    <col min="6" max="6" width="8.140625" style="0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39" thickBot="1">
      <c r="B3" s="147" t="s">
        <v>0</v>
      </c>
      <c r="C3" s="147"/>
      <c r="D3" s="6" t="s">
        <v>1</v>
      </c>
      <c r="E3" s="6" t="s">
        <v>2</v>
      </c>
      <c r="F3" s="7" t="s">
        <v>3</v>
      </c>
      <c r="G3" s="8" t="s">
        <v>61</v>
      </c>
      <c r="H3" s="9" t="s">
        <v>62</v>
      </c>
      <c r="I3" s="10"/>
      <c r="J3" s="11" t="s">
        <v>4</v>
      </c>
      <c r="K3" s="8" t="s">
        <v>63</v>
      </c>
      <c r="L3" s="9" t="s">
        <v>64</v>
      </c>
      <c r="M3" s="10"/>
      <c r="N3" s="10" t="s">
        <v>5</v>
      </c>
      <c r="O3" s="23" t="s">
        <v>6</v>
      </c>
      <c r="P3" s="24" t="s">
        <v>65</v>
      </c>
      <c r="Q3" s="25" t="s">
        <v>66</v>
      </c>
      <c r="R3" s="12"/>
      <c r="S3" s="13" t="s">
        <v>7</v>
      </c>
      <c r="T3" s="11" t="s">
        <v>8</v>
      </c>
    </row>
    <row r="4" spans="2:20" ht="18.75">
      <c r="B4" s="14">
        <v>6</v>
      </c>
      <c r="C4" s="15">
        <v>12</v>
      </c>
      <c r="D4" s="16" t="s">
        <v>109</v>
      </c>
      <c r="E4" s="89" t="s">
        <v>51</v>
      </c>
      <c r="F4" s="20" t="s">
        <v>147</v>
      </c>
      <c r="G4" s="27">
        <v>55.1</v>
      </c>
      <c r="H4" s="27">
        <v>38</v>
      </c>
      <c r="I4" s="47">
        <f>COUNTIF(G$4:G$15,"&lt;"&amp;G4)*ROWS(G$4:G$15)+COUNTIF(H$4:H$15,"&lt;"&amp;H4)</f>
        <v>100</v>
      </c>
      <c r="J4" s="50">
        <f>IF(COUNTIF(I$4:I$15,I4)&gt;1,RANK(I4,I$4:I$15,0)+(COUNT(I$4:I$15)+1-RANK(I4,I$4:I$15,0)-RANK(I4,I$4:I$15,1))/2,RANK(I4,I$4:I$15,0)+(COUNT(I$4:I$15)+1-RANK(I4,I$4:I$15,0)-RANK(I4,I$4:I$15,1)))</f>
        <v>4</v>
      </c>
      <c r="K4" s="27">
        <v>15</v>
      </c>
      <c r="L4" s="27">
        <v>17</v>
      </c>
      <c r="M4" s="47">
        <f>COUNTIF(K$4:K$15,"&lt;"&amp;K4)*ROWS(K$4:K$15)+COUNTIF(L$4:L$15,"&lt;"&amp;L4)</f>
        <v>13</v>
      </c>
      <c r="N4" s="50">
        <f>IF(COUNTIF(M$4:M$15,M4)&gt;1,RANK(M4,M$4:M$15,0)+(COUNT(M$4:M$15)+1-RANK(M4,M$4:M$15,0)-RANK(M4,M$4:M$15,1))/2,RANK(M4,M$4:M$15,0)+(COUNT(M$4:M$15)+1-RANK(M4,M$4:M$15,0)-RANK(M4,M$4:M$15,1)))</f>
        <v>11</v>
      </c>
      <c r="O4" s="44">
        <f>SUM(J4,N4)</f>
        <v>15</v>
      </c>
      <c r="P4" s="41">
        <f aca="true" t="shared" si="0" ref="P4:P15">SUM(K4,G4)</f>
        <v>70.1</v>
      </c>
      <c r="Q4" s="28">
        <f aca="true" t="shared" si="1" ref="Q4:Q15">SUM(L4,H4)</f>
        <v>55</v>
      </c>
      <c r="R4" s="32">
        <f>(COUNTIF(O$4:O$15,"&gt;"&amp;O4)*ROWS(O$4:O$14)+COUNTIF(P$4:P$15,"&lt;"&amp;P4))*ROWS(O$4:O$15)+COUNTIF(Q$4:Q$15,"&lt;"&amp;Q4)</f>
        <v>577</v>
      </c>
      <c r="S4" s="38">
        <f>IF(COUNTIF(R$4:R$15,R4)&gt;1,RANK(R4,R$4:R$15,0)+(COUNT(R$4:R$15)+1-RANK(R4,R$4:R$15,0)-RANK(R4,R$4:R$15,1))/2,RANK(R4,R$4:R$15,0)+(COUNT(R$4:R$15)+1-RANK(R4,R$4:R$15,0)-RANK(R4,R$4:R$15,1)))</f>
        <v>8</v>
      </c>
      <c r="T4" s="35">
        <v>15</v>
      </c>
    </row>
    <row r="5" spans="2:20" ht="18.75">
      <c r="B5" s="17">
        <v>2</v>
      </c>
      <c r="C5" s="1">
        <v>8</v>
      </c>
      <c r="D5" s="72" t="s">
        <v>82</v>
      </c>
      <c r="E5" s="90" t="s">
        <v>45</v>
      </c>
      <c r="F5" s="21" t="s">
        <v>148</v>
      </c>
      <c r="G5" s="29">
        <v>11.9</v>
      </c>
      <c r="H5" s="29">
        <v>19</v>
      </c>
      <c r="I5" s="48">
        <f aca="true" t="shared" si="2" ref="I5:I15">COUNTIF(G$4:G$15,"&lt;"&amp;G5)*ROWS(G$4:G$15)+COUNTIF(H$4:H$15,"&lt;"&amp;H5)</f>
        <v>0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12</v>
      </c>
      <c r="K5" s="29">
        <v>33.9</v>
      </c>
      <c r="L5" s="29">
        <v>46</v>
      </c>
      <c r="M5" s="48">
        <f aca="true" t="shared" si="4" ref="M5:M15">COUNTIF(K$4:K$15,"&lt;"&amp;K5)*ROWS(K$4:K$15)+COUNTIF(L$4:L$15,"&lt;"&amp;L5)</f>
        <v>69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7</v>
      </c>
      <c r="O5" s="45">
        <f aca="true" t="shared" si="6" ref="O5:O15">SUM(J5,N5)</f>
        <v>19</v>
      </c>
      <c r="P5" s="42">
        <f t="shared" si="0"/>
        <v>45.8</v>
      </c>
      <c r="Q5" s="26">
        <f t="shared" si="1"/>
        <v>65</v>
      </c>
      <c r="R5" s="33">
        <f aca="true" t="shared" si="7" ref="R5:R15">(COUNTIF(O$4:O$15,"&gt;"&amp;O5)*ROWS(O$4:O$14)+COUNTIF(P$4:P$15,"&lt;"&amp;P5))*ROWS(O$4:O$15)+COUNTIF(Q$4:Q$15,"&lt;"&amp;Q5)</f>
        <v>2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12</v>
      </c>
      <c r="T5" s="36">
        <v>0</v>
      </c>
    </row>
    <row r="6" spans="2:20" ht="18.75">
      <c r="B6" s="17">
        <v>3</v>
      </c>
      <c r="C6" s="1">
        <v>9</v>
      </c>
      <c r="D6" s="72" t="s">
        <v>99</v>
      </c>
      <c r="E6" s="90" t="s">
        <v>38</v>
      </c>
      <c r="F6" s="21" t="s">
        <v>149</v>
      </c>
      <c r="G6" s="29">
        <v>52.4</v>
      </c>
      <c r="H6" s="29">
        <v>44</v>
      </c>
      <c r="I6" s="48">
        <f t="shared" si="2"/>
        <v>77</v>
      </c>
      <c r="J6" s="51">
        <f t="shared" si="3"/>
        <v>6</v>
      </c>
      <c r="K6" s="29">
        <v>44.9</v>
      </c>
      <c r="L6" s="29">
        <v>45</v>
      </c>
      <c r="M6" s="48">
        <f t="shared" si="4"/>
        <v>103</v>
      </c>
      <c r="N6" s="51">
        <f t="shared" si="5"/>
        <v>4</v>
      </c>
      <c r="O6" s="45">
        <f t="shared" si="6"/>
        <v>10</v>
      </c>
      <c r="P6" s="42">
        <f t="shared" si="0"/>
        <v>97.3</v>
      </c>
      <c r="Q6" s="26">
        <f t="shared" si="1"/>
        <v>89</v>
      </c>
      <c r="R6" s="33">
        <f t="shared" si="7"/>
        <v>1435</v>
      </c>
      <c r="S6" s="39">
        <f t="shared" si="8"/>
        <v>2</v>
      </c>
      <c r="T6" s="36">
        <v>45</v>
      </c>
    </row>
    <row r="7" spans="2:20" ht="18.75">
      <c r="B7" s="17">
        <v>10</v>
      </c>
      <c r="C7" s="1">
        <v>4</v>
      </c>
      <c r="D7" s="72" t="s">
        <v>150</v>
      </c>
      <c r="E7" s="90" t="s">
        <v>39</v>
      </c>
      <c r="F7" s="21" t="s">
        <v>151</v>
      </c>
      <c r="G7" s="29">
        <v>64.3</v>
      </c>
      <c r="H7" s="29">
        <v>60</v>
      </c>
      <c r="I7" s="48">
        <f t="shared" si="2"/>
        <v>117</v>
      </c>
      <c r="J7" s="51">
        <f t="shared" si="3"/>
        <v>3</v>
      </c>
      <c r="K7" s="29">
        <v>33.8</v>
      </c>
      <c r="L7" s="29">
        <v>29</v>
      </c>
      <c r="M7" s="48">
        <f t="shared" si="4"/>
        <v>52</v>
      </c>
      <c r="N7" s="51">
        <f t="shared" si="5"/>
        <v>8</v>
      </c>
      <c r="O7" s="45">
        <f t="shared" si="6"/>
        <v>11</v>
      </c>
      <c r="P7" s="42">
        <f t="shared" si="0"/>
        <v>98.1</v>
      </c>
      <c r="Q7" s="26">
        <f t="shared" si="1"/>
        <v>89</v>
      </c>
      <c r="R7" s="33">
        <f t="shared" si="7"/>
        <v>1051</v>
      </c>
      <c r="S7" s="39">
        <f t="shared" si="8"/>
        <v>3</v>
      </c>
      <c r="T7" s="36">
        <v>40</v>
      </c>
    </row>
    <row r="8" spans="2:20" ht="18.75">
      <c r="B8" s="17">
        <v>7</v>
      </c>
      <c r="C8" s="1">
        <v>1</v>
      </c>
      <c r="D8" s="72" t="s">
        <v>75</v>
      </c>
      <c r="E8" s="90" t="s">
        <v>52</v>
      </c>
      <c r="F8" s="21" t="s">
        <v>152</v>
      </c>
      <c r="G8" s="29">
        <v>54.8</v>
      </c>
      <c r="H8" s="29">
        <v>55</v>
      </c>
      <c r="I8" s="48">
        <f t="shared" si="2"/>
        <v>92</v>
      </c>
      <c r="J8" s="51">
        <f t="shared" si="3"/>
        <v>5</v>
      </c>
      <c r="K8" s="29">
        <v>6.7</v>
      </c>
      <c r="L8" s="29">
        <v>13</v>
      </c>
      <c r="M8" s="48">
        <f t="shared" si="4"/>
        <v>0</v>
      </c>
      <c r="N8" s="51">
        <f t="shared" si="5"/>
        <v>12</v>
      </c>
      <c r="O8" s="45">
        <f t="shared" si="6"/>
        <v>17</v>
      </c>
      <c r="P8" s="42">
        <f t="shared" si="0"/>
        <v>61.5</v>
      </c>
      <c r="Q8" s="26">
        <f t="shared" si="1"/>
        <v>68</v>
      </c>
      <c r="R8" s="33">
        <f t="shared" si="7"/>
        <v>292</v>
      </c>
      <c r="S8" s="39">
        <f t="shared" si="8"/>
        <v>9</v>
      </c>
      <c r="T8" s="36">
        <v>10</v>
      </c>
    </row>
    <row r="9" spans="2:20" ht="18.75">
      <c r="B9" s="17">
        <v>11</v>
      </c>
      <c r="C9" s="1">
        <v>5</v>
      </c>
      <c r="D9" s="73" t="s">
        <v>85</v>
      </c>
      <c r="E9" s="90" t="s">
        <v>50</v>
      </c>
      <c r="F9" s="21" t="s">
        <v>153</v>
      </c>
      <c r="G9" s="29">
        <v>44.3</v>
      </c>
      <c r="H9" s="29">
        <v>46</v>
      </c>
      <c r="I9" s="48">
        <f t="shared" si="2"/>
        <v>54</v>
      </c>
      <c r="J9" s="51">
        <f t="shared" si="3"/>
        <v>8</v>
      </c>
      <c r="K9" s="29">
        <v>21.1</v>
      </c>
      <c r="L9" s="29">
        <v>22</v>
      </c>
      <c r="M9" s="48">
        <f t="shared" si="4"/>
        <v>26</v>
      </c>
      <c r="N9" s="51">
        <f t="shared" si="5"/>
        <v>10</v>
      </c>
      <c r="O9" s="45">
        <f t="shared" si="6"/>
        <v>18</v>
      </c>
      <c r="P9" s="42">
        <f t="shared" si="0"/>
        <v>65.4</v>
      </c>
      <c r="Q9" s="26">
        <f t="shared" si="1"/>
        <v>68</v>
      </c>
      <c r="R9" s="33">
        <f t="shared" si="7"/>
        <v>172</v>
      </c>
      <c r="S9" s="39">
        <f t="shared" si="8"/>
        <v>11</v>
      </c>
      <c r="T9" s="36">
        <v>0</v>
      </c>
    </row>
    <row r="10" spans="2:20" ht="18.75">
      <c r="B10" s="17">
        <v>4</v>
      </c>
      <c r="C10" s="1">
        <v>10</v>
      </c>
      <c r="D10" s="72" t="s">
        <v>154</v>
      </c>
      <c r="E10" s="90" t="s">
        <v>40</v>
      </c>
      <c r="F10" s="21" t="s">
        <v>155</v>
      </c>
      <c r="G10" s="29">
        <v>31.9</v>
      </c>
      <c r="H10" s="29">
        <v>28</v>
      </c>
      <c r="I10" s="48">
        <f t="shared" si="2"/>
        <v>38</v>
      </c>
      <c r="J10" s="51">
        <f t="shared" si="3"/>
        <v>9</v>
      </c>
      <c r="K10" s="29">
        <v>49.4</v>
      </c>
      <c r="L10" s="29">
        <v>58</v>
      </c>
      <c r="M10" s="48">
        <f t="shared" si="4"/>
        <v>130</v>
      </c>
      <c r="N10" s="51">
        <f t="shared" si="5"/>
        <v>2</v>
      </c>
      <c r="O10" s="45">
        <f t="shared" si="6"/>
        <v>11</v>
      </c>
      <c r="P10" s="42">
        <f t="shared" si="0"/>
        <v>81.3</v>
      </c>
      <c r="Q10" s="26">
        <f t="shared" si="1"/>
        <v>86</v>
      </c>
      <c r="R10" s="33">
        <f t="shared" si="7"/>
        <v>1002</v>
      </c>
      <c r="S10" s="39">
        <f t="shared" si="8"/>
        <v>5</v>
      </c>
      <c r="T10" s="36">
        <v>30</v>
      </c>
    </row>
    <row r="11" spans="2:20" ht="18.75">
      <c r="B11" s="17">
        <v>12</v>
      </c>
      <c r="C11" s="1">
        <v>6</v>
      </c>
      <c r="D11" s="72" t="s">
        <v>87</v>
      </c>
      <c r="E11" s="90" t="s">
        <v>41</v>
      </c>
      <c r="F11" s="21" t="s">
        <v>156</v>
      </c>
      <c r="G11" s="29">
        <v>25.6</v>
      </c>
      <c r="H11" s="29">
        <v>28</v>
      </c>
      <c r="I11" s="48">
        <f t="shared" si="2"/>
        <v>26</v>
      </c>
      <c r="J11" s="51">
        <f t="shared" si="3"/>
        <v>10</v>
      </c>
      <c r="K11" s="29">
        <v>46.7</v>
      </c>
      <c r="L11" s="29">
        <v>39</v>
      </c>
      <c r="M11" s="48">
        <f t="shared" si="4"/>
        <v>114</v>
      </c>
      <c r="N11" s="51">
        <f t="shared" si="5"/>
        <v>3</v>
      </c>
      <c r="O11" s="45">
        <f t="shared" si="6"/>
        <v>13</v>
      </c>
      <c r="P11" s="42">
        <f t="shared" si="0"/>
        <v>72.30000000000001</v>
      </c>
      <c r="Q11" s="26">
        <f t="shared" si="1"/>
        <v>67</v>
      </c>
      <c r="R11" s="33">
        <f t="shared" si="7"/>
        <v>723</v>
      </c>
      <c r="S11" s="39">
        <f t="shared" si="8"/>
        <v>7</v>
      </c>
      <c r="T11" s="36">
        <v>20</v>
      </c>
    </row>
    <row r="12" spans="2:20" ht="18.75">
      <c r="B12" s="17">
        <v>8</v>
      </c>
      <c r="C12" s="1">
        <v>2</v>
      </c>
      <c r="D12" s="72" t="s">
        <v>157</v>
      </c>
      <c r="E12" s="90" t="s">
        <v>42</v>
      </c>
      <c r="F12" s="21" t="s">
        <v>158</v>
      </c>
      <c r="G12" s="29">
        <v>70</v>
      </c>
      <c r="H12" s="29">
        <v>80</v>
      </c>
      <c r="I12" s="48">
        <f t="shared" si="2"/>
        <v>131</v>
      </c>
      <c r="J12" s="51">
        <f t="shared" si="3"/>
        <v>2</v>
      </c>
      <c r="K12" s="29">
        <v>26.1</v>
      </c>
      <c r="L12" s="29">
        <v>31</v>
      </c>
      <c r="M12" s="48">
        <f t="shared" si="4"/>
        <v>41</v>
      </c>
      <c r="N12" s="51">
        <f t="shared" si="5"/>
        <v>9</v>
      </c>
      <c r="O12" s="45">
        <f t="shared" si="6"/>
        <v>11</v>
      </c>
      <c r="P12" s="42">
        <f t="shared" si="0"/>
        <v>96.1</v>
      </c>
      <c r="Q12" s="26">
        <f t="shared" si="1"/>
        <v>111</v>
      </c>
      <c r="R12" s="33">
        <f t="shared" si="7"/>
        <v>1030</v>
      </c>
      <c r="S12" s="39">
        <f t="shared" si="8"/>
        <v>4</v>
      </c>
      <c r="T12" s="36">
        <v>35</v>
      </c>
    </row>
    <row r="13" spans="2:20" ht="18.75">
      <c r="B13" s="17">
        <v>5</v>
      </c>
      <c r="C13" s="1">
        <v>11</v>
      </c>
      <c r="D13" s="72" t="s">
        <v>78</v>
      </c>
      <c r="E13" s="90" t="s">
        <v>43</v>
      </c>
      <c r="F13" s="21" t="s">
        <v>159</v>
      </c>
      <c r="G13" s="29">
        <v>49.9</v>
      </c>
      <c r="H13" s="29">
        <v>54</v>
      </c>
      <c r="I13" s="48">
        <f t="shared" si="2"/>
        <v>67</v>
      </c>
      <c r="J13" s="51">
        <f t="shared" si="3"/>
        <v>7</v>
      </c>
      <c r="K13" s="29">
        <v>43.1</v>
      </c>
      <c r="L13" s="29">
        <v>45</v>
      </c>
      <c r="M13" s="48">
        <f t="shared" si="4"/>
        <v>91</v>
      </c>
      <c r="N13" s="51">
        <f t="shared" si="5"/>
        <v>5</v>
      </c>
      <c r="O13" s="45">
        <f t="shared" si="6"/>
        <v>12</v>
      </c>
      <c r="P13" s="42">
        <f t="shared" si="0"/>
        <v>93</v>
      </c>
      <c r="Q13" s="26">
        <f t="shared" si="1"/>
        <v>99</v>
      </c>
      <c r="R13" s="33">
        <f t="shared" si="7"/>
        <v>885</v>
      </c>
      <c r="S13" s="39">
        <f t="shared" si="8"/>
        <v>6</v>
      </c>
      <c r="T13" s="36">
        <v>25</v>
      </c>
    </row>
    <row r="14" spans="2:20" ht="18.75">
      <c r="B14" s="17">
        <v>1</v>
      </c>
      <c r="C14" s="1">
        <v>7</v>
      </c>
      <c r="D14" s="5" t="s">
        <v>88</v>
      </c>
      <c r="E14" s="90" t="s">
        <v>46</v>
      </c>
      <c r="F14" s="21" t="s">
        <v>160</v>
      </c>
      <c r="G14" s="29">
        <v>15.1</v>
      </c>
      <c r="H14" s="29">
        <v>24</v>
      </c>
      <c r="I14" s="48">
        <f t="shared" si="2"/>
        <v>13</v>
      </c>
      <c r="J14" s="51">
        <f t="shared" si="3"/>
        <v>11</v>
      </c>
      <c r="K14" s="29">
        <v>35.7</v>
      </c>
      <c r="L14" s="29">
        <v>23</v>
      </c>
      <c r="M14" s="48">
        <f t="shared" si="4"/>
        <v>75</v>
      </c>
      <c r="N14" s="51">
        <f t="shared" si="5"/>
        <v>6</v>
      </c>
      <c r="O14" s="45">
        <f t="shared" si="6"/>
        <v>17</v>
      </c>
      <c r="P14" s="42">
        <f t="shared" si="0"/>
        <v>50.800000000000004</v>
      </c>
      <c r="Q14" s="26">
        <f t="shared" si="1"/>
        <v>47</v>
      </c>
      <c r="R14" s="33">
        <f t="shared" si="7"/>
        <v>276</v>
      </c>
      <c r="S14" s="39">
        <f t="shared" si="8"/>
        <v>10</v>
      </c>
      <c r="T14" s="36">
        <v>5</v>
      </c>
    </row>
    <row r="15" spans="2:20" ht="19.5" thickBot="1">
      <c r="B15" s="18">
        <v>9</v>
      </c>
      <c r="C15" s="19">
        <v>3</v>
      </c>
      <c r="D15" s="74" t="s">
        <v>108</v>
      </c>
      <c r="E15" s="91" t="s">
        <v>49</v>
      </c>
      <c r="F15" s="22" t="s">
        <v>161</v>
      </c>
      <c r="G15" s="30">
        <v>82</v>
      </c>
      <c r="H15" s="30">
        <v>60</v>
      </c>
      <c r="I15" s="49">
        <f t="shared" si="2"/>
        <v>141</v>
      </c>
      <c r="J15" s="52">
        <f t="shared" si="3"/>
        <v>1</v>
      </c>
      <c r="K15" s="30">
        <v>73.2</v>
      </c>
      <c r="L15" s="30">
        <v>61</v>
      </c>
      <c r="M15" s="49">
        <f t="shared" si="4"/>
        <v>143</v>
      </c>
      <c r="N15" s="52">
        <f t="shared" si="5"/>
        <v>1</v>
      </c>
      <c r="O15" s="46">
        <f t="shared" si="6"/>
        <v>2</v>
      </c>
      <c r="P15" s="43">
        <f t="shared" si="0"/>
        <v>155.2</v>
      </c>
      <c r="Q15" s="31">
        <f t="shared" si="1"/>
        <v>121</v>
      </c>
      <c r="R15" s="34">
        <f t="shared" si="7"/>
        <v>1595</v>
      </c>
      <c r="S15" s="40">
        <f t="shared" si="8"/>
        <v>1</v>
      </c>
      <c r="T15" s="37">
        <v>50</v>
      </c>
    </row>
    <row r="16" spans="2:20" ht="12.75">
      <c r="B16" s="71"/>
      <c r="C16" s="71"/>
      <c r="D16" s="71"/>
      <c r="E16" s="71"/>
      <c r="F16" s="71"/>
      <c r="G16" s="71"/>
      <c r="H16" s="71"/>
      <c r="I16" s="71"/>
      <c r="J16" s="71">
        <f>SUM(J4:J15)</f>
        <v>78</v>
      </c>
      <c r="K16" s="71"/>
      <c r="L16" s="71"/>
      <c r="M16" s="71"/>
      <c r="N16" s="71">
        <f>SUM(N4:N15)</f>
        <v>78</v>
      </c>
      <c r="O16" s="71">
        <f>SUM(O4:O15)</f>
        <v>156</v>
      </c>
      <c r="P16" s="71"/>
      <c r="Q16" s="71"/>
      <c r="R16" s="71"/>
      <c r="S16" s="71"/>
      <c r="T16" s="71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4" sqref="T4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3.8515625" style="0" customWidth="1"/>
    <col min="6" max="6" width="8.140625" style="0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.75" thickBot="1">
      <c r="B2" s="146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39" thickBot="1">
      <c r="B3" s="147" t="s">
        <v>0</v>
      </c>
      <c r="C3" s="147"/>
      <c r="D3" s="6" t="s">
        <v>1</v>
      </c>
      <c r="E3" s="6" t="s">
        <v>2</v>
      </c>
      <c r="F3" s="7" t="s">
        <v>3</v>
      </c>
      <c r="G3" s="8" t="s">
        <v>61</v>
      </c>
      <c r="H3" s="9" t="s">
        <v>62</v>
      </c>
      <c r="I3" s="10"/>
      <c r="J3" s="11" t="s">
        <v>4</v>
      </c>
      <c r="K3" s="8" t="s">
        <v>63</v>
      </c>
      <c r="L3" s="9" t="s">
        <v>64</v>
      </c>
      <c r="M3" s="10"/>
      <c r="N3" s="10" t="s">
        <v>5</v>
      </c>
      <c r="O3" s="23" t="s">
        <v>6</v>
      </c>
      <c r="P3" s="24" t="s">
        <v>65</v>
      </c>
      <c r="Q3" s="25" t="s">
        <v>66</v>
      </c>
      <c r="R3" s="12"/>
      <c r="S3" s="13" t="s">
        <v>7</v>
      </c>
      <c r="T3" s="11" t="s">
        <v>8</v>
      </c>
    </row>
    <row r="4" spans="2:20" ht="18.75">
      <c r="B4" s="14">
        <v>12</v>
      </c>
      <c r="C4" s="15">
        <v>6</v>
      </c>
      <c r="D4" s="16" t="s">
        <v>81</v>
      </c>
      <c r="E4" s="89" t="s">
        <v>51</v>
      </c>
      <c r="F4" s="20" t="s">
        <v>162</v>
      </c>
      <c r="G4" s="27">
        <v>20.4</v>
      </c>
      <c r="H4" s="27">
        <v>20</v>
      </c>
      <c r="I4" s="47">
        <f>COUNTIF(G$4:G$15,"&lt;"&amp;G4)*ROWS(G$4:G$15)+COUNTIF(H$4:H$15,"&lt;"&amp;H4)</f>
        <v>90</v>
      </c>
      <c r="J4" s="50">
        <f>IF(COUNTIF(I$4:I$15,I4)&gt;1,RANK(I4,I$4:I$15,0)+(COUNT(I$4:I$15)+1-RANK(I4,I$4:I$15,0)-RANK(I4,I$4:I$15,1))/2,RANK(I4,I$4:I$15,0)+(COUNT(I$4:I$15)+1-RANK(I4,I$4:I$15,0)-RANK(I4,I$4:I$15,1)))</f>
        <v>5</v>
      </c>
      <c r="K4" s="27">
        <v>11.5</v>
      </c>
      <c r="L4" s="27">
        <v>7</v>
      </c>
      <c r="M4" s="47">
        <f>COUNTIF(K$4:K$15,"&lt;"&amp;K4)*ROWS(K$4:K$15)+COUNTIF(L$4:L$15,"&lt;"&amp;L4)</f>
        <v>27</v>
      </c>
      <c r="N4" s="50">
        <f>IF(COUNTIF(M$4:M$15,M4)&gt;1,RANK(M4,M$4:M$15,0)+(COUNT(M$4:M$15)+1-RANK(M4,M$4:M$15,0)-RANK(M4,M$4:M$15,1))/2,RANK(M4,M$4:M$15,0)+(COUNT(M$4:M$15)+1-RANK(M4,M$4:M$15,0)-RANK(M4,M$4:M$15,1)))</f>
        <v>10</v>
      </c>
      <c r="O4" s="44">
        <f>SUM(J4,N4)</f>
        <v>15</v>
      </c>
      <c r="P4" s="41">
        <f aca="true" t="shared" si="0" ref="P4:P15">SUM(K4,G4)</f>
        <v>31.9</v>
      </c>
      <c r="Q4" s="28">
        <f aca="true" t="shared" si="1" ref="Q4:Q15">SUM(L4,H4)</f>
        <v>27</v>
      </c>
      <c r="R4" s="32">
        <f>(COUNTIF(O$4:O$15,"&gt;"&amp;O4)*ROWS(O$4:O$14)+COUNTIF(P$4:P$15,"&lt;"&amp;P4))*ROWS(O$4:O$15)+COUNTIF(Q$4:Q$15,"&lt;"&amp;Q4)</f>
        <v>724</v>
      </c>
      <c r="S4" s="38">
        <f>IF(COUNTIF(R$4:R$15,R4)&gt;1,RANK(R4,R$4:R$15,0)+(COUNT(R$4:R$15)+1-RANK(R4,R$4:R$15,0)-RANK(R4,R$4:R$15,1))/2,RANK(R4,R$4:R$15,0)+(COUNT(R$4:R$15)+1-RANK(R4,R$4:R$15,0)-RANK(R4,R$4:R$15,1)))</f>
        <v>7</v>
      </c>
      <c r="T4" s="35">
        <v>20</v>
      </c>
    </row>
    <row r="5" spans="2:20" ht="18.75">
      <c r="B5" s="17">
        <v>6</v>
      </c>
      <c r="C5" s="1">
        <v>12</v>
      </c>
      <c r="D5" s="72" t="s">
        <v>90</v>
      </c>
      <c r="E5" s="90" t="s">
        <v>45</v>
      </c>
      <c r="F5" s="21" t="s">
        <v>163</v>
      </c>
      <c r="G5" s="29">
        <v>9</v>
      </c>
      <c r="H5" s="29">
        <v>4</v>
      </c>
      <c r="I5" s="48">
        <f aca="true" t="shared" si="2" ref="I5:I15">COUNTIF(G$4:G$15,"&lt;"&amp;G5)*ROWS(G$4:G$15)+COUNTIF(H$4:H$15,"&lt;"&amp;H5)</f>
        <v>12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10.5</v>
      </c>
      <c r="K5" s="29">
        <v>18.1</v>
      </c>
      <c r="L5" s="29">
        <v>14</v>
      </c>
      <c r="M5" s="48">
        <f aca="true" t="shared" si="4" ref="M5:M15">COUNTIF(K$4:K$15,"&lt;"&amp;K5)*ROWS(K$4:K$15)+COUNTIF(L$4:L$15,"&lt;"&amp;L5)</f>
        <v>90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5</v>
      </c>
      <c r="O5" s="45">
        <f aca="true" t="shared" si="6" ref="O5:O15">SUM(J5,N5)</f>
        <v>15.5</v>
      </c>
      <c r="P5" s="42">
        <f t="shared" si="0"/>
        <v>27.1</v>
      </c>
      <c r="Q5" s="26">
        <f t="shared" si="1"/>
        <v>18</v>
      </c>
      <c r="R5" s="33">
        <f aca="true" t="shared" si="7" ref="R5:R15">(COUNTIF(O$4:O$15,"&gt;"&amp;O5)*ROWS(O$4:O$14)+COUNTIF(P$4:P$15,"&lt;"&amp;P5))*ROWS(O$4:O$15)+COUNTIF(Q$4:Q$15,"&lt;"&amp;Q5)</f>
        <v>578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8</v>
      </c>
      <c r="T5" s="36">
        <v>15</v>
      </c>
    </row>
    <row r="6" spans="2:20" ht="18.75">
      <c r="B6" s="17">
        <v>2</v>
      </c>
      <c r="C6" s="1">
        <v>8</v>
      </c>
      <c r="D6" s="72" t="s">
        <v>74</v>
      </c>
      <c r="E6" s="90" t="s">
        <v>38</v>
      </c>
      <c r="F6" s="21" t="s">
        <v>164</v>
      </c>
      <c r="G6" s="29">
        <v>35.2</v>
      </c>
      <c r="H6" s="29">
        <v>29</v>
      </c>
      <c r="I6" s="48">
        <f t="shared" si="2"/>
        <v>142</v>
      </c>
      <c r="J6" s="51">
        <f t="shared" si="3"/>
        <v>1</v>
      </c>
      <c r="K6" s="29">
        <v>15.2</v>
      </c>
      <c r="L6" s="29">
        <v>13</v>
      </c>
      <c r="M6" s="48">
        <f t="shared" si="4"/>
        <v>65</v>
      </c>
      <c r="N6" s="51">
        <f t="shared" si="5"/>
        <v>7</v>
      </c>
      <c r="O6" s="45">
        <f t="shared" si="6"/>
        <v>8</v>
      </c>
      <c r="P6" s="42">
        <f t="shared" si="0"/>
        <v>50.400000000000006</v>
      </c>
      <c r="Q6" s="26">
        <f t="shared" si="1"/>
        <v>42</v>
      </c>
      <c r="R6" s="33">
        <f t="shared" si="7"/>
        <v>1172</v>
      </c>
      <c r="S6" s="39">
        <f t="shared" si="8"/>
        <v>3</v>
      </c>
      <c r="T6" s="36">
        <v>40</v>
      </c>
    </row>
    <row r="7" spans="2:20" ht="18.75">
      <c r="B7" s="17">
        <v>9</v>
      </c>
      <c r="C7" s="1">
        <v>3</v>
      </c>
      <c r="D7" s="72" t="s">
        <v>92</v>
      </c>
      <c r="E7" s="90" t="s">
        <v>39</v>
      </c>
      <c r="F7" s="21" t="s">
        <v>165</v>
      </c>
      <c r="G7" s="29">
        <v>10.6</v>
      </c>
      <c r="H7" s="29">
        <v>14</v>
      </c>
      <c r="I7" s="48">
        <f t="shared" si="2"/>
        <v>39</v>
      </c>
      <c r="J7" s="51">
        <f t="shared" si="3"/>
        <v>9</v>
      </c>
      <c r="K7" s="29">
        <v>14.8</v>
      </c>
      <c r="L7" s="29">
        <v>14</v>
      </c>
      <c r="M7" s="48">
        <f t="shared" si="4"/>
        <v>54</v>
      </c>
      <c r="N7" s="51">
        <f t="shared" si="5"/>
        <v>8</v>
      </c>
      <c r="O7" s="45">
        <f t="shared" si="6"/>
        <v>17</v>
      </c>
      <c r="P7" s="42">
        <f t="shared" si="0"/>
        <v>25.4</v>
      </c>
      <c r="Q7" s="26">
        <f t="shared" si="1"/>
        <v>28</v>
      </c>
      <c r="R7" s="33">
        <f t="shared" si="7"/>
        <v>305</v>
      </c>
      <c r="S7" s="39">
        <f t="shared" si="8"/>
        <v>9</v>
      </c>
      <c r="T7" s="36">
        <v>10</v>
      </c>
    </row>
    <row r="8" spans="2:20" ht="18.75">
      <c r="B8" s="17">
        <v>11</v>
      </c>
      <c r="C8" s="1">
        <v>5</v>
      </c>
      <c r="D8" s="72" t="s">
        <v>101</v>
      </c>
      <c r="E8" s="90" t="s">
        <v>52</v>
      </c>
      <c r="F8" s="21" t="s">
        <v>166</v>
      </c>
      <c r="G8" s="29">
        <v>14</v>
      </c>
      <c r="H8" s="29">
        <v>16</v>
      </c>
      <c r="I8" s="48">
        <f t="shared" si="2"/>
        <v>52</v>
      </c>
      <c r="J8" s="51">
        <f t="shared" si="3"/>
        <v>8</v>
      </c>
      <c r="K8" s="29">
        <v>21.7</v>
      </c>
      <c r="L8" s="29">
        <v>17</v>
      </c>
      <c r="M8" s="48">
        <f t="shared" si="4"/>
        <v>128</v>
      </c>
      <c r="N8" s="51">
        <f t="shared" si="5"/>
        <v>2</v>
      </c>
      <c r="O8" s="45">
        <f t="shared" si="6"/>
        <v>10</v>
      </c>
      <c r="P8" s="42">
        <f t="shared" si="0"/>
        <v>35.7</v>
      </c>
      <c r="Q8" s="26">
        <f t="shared" si="1"/>
        <v>33</v>
      </c>
      <c r="R8" s="33">
        <f t="shared" si="7"/>
        <v>1014</v>
      </c>
      <c r="S8" s="39">
        <f t="shared" si="8"/>
        <v>5</v>
      </c>
      <c r="T8" s="36">
        <v>30</v>
      </c>
    </row>
    <row r="9" spans="2:20" ht="18.75">
      <c r="B9" s="17">
        <v>4</v>
      </c>
      <c r="C9" s="1">
        <v>10</v>
      </c>
      <c r="D9" s="73" t="s">
        <v>102</v>
      </c>
      <c r="E9" s="90" t="s">
        <v>50</v>
      </c>
      <c r="F9" s="21" t="s">
        <v>167</v>
      </c>
      <c r="G9" s="29">
        <v>33</v>
      </c>
      <c r="H9" s="29">
        <v>21</v>
      </c>
      <c r="I9" s="48">
        <f t="shared" si="2"/>
        <v>128</v>
      </c>
      <c r="J9" s="51">
        <f t="shared" si="3"/>
        <v>2</v>
      </c>
      <c r="K9" s="29">
        <v>15.6</v>
      </c>
      <c r="L9" s="29">
        <v>21</v>
      </c>
      <c r="M9" s="48">
        <f t="shared" si="4"/>
        <v>82</v>
      </c>
      <c r="N9" s="51">
        <f t="shared" si="5"/>
        <v>6</v>
      </c>
      <c r="O9" s="45">
        <f t="shared" si="6"/>
        <v>8</v>
      </c>
      <c r="P9" s="42">
        <f t="shared" si="0"/>
        <v>48.6</v>
      </c>
      <c r="Q9" s="26">
        <f t="shared" si="1"/>
        <v>42</v>
      </c>
      <c r="R9" s="33">
        <f t="shared" si="7"/>
        <v>1160</v>
      </c>
      <c r="S9" s="39">
        <f t="shared" si="8"/>
        <v>4</v>
      </c>
      <c r="T9" s="36">
        <v>35</v>
      </c>
    </row>
    <row r="10" spans="2:20" ht="18.75">
      <c r="B10" s="17">
        <v>3</v>
      </c>
      <c r="C10" s="1">
        <v>9</v>
      </c>
      <c r="D10" s="72" t="s">
        <v>86</v>
      </c>
      <c r="E10" s="90" t="s">
        <v>40</v>
      </c>
      <c r="F10" s="21" t="s">
        <v>168</v>
      </c>
      <c r="G10" s="29">
        <v>27.5</v>
      </c>
      <c r="H10" s="29">
        <v>20</v>
      </c>
      <c r="I10" s="48">
        <f t="shared" si="2"/>
        <v>102</v>
      </c>
      <c r="J10" s="51">
        <f t="shared" si="3"/>
        <v>4</v>
      </c>
      <c r="K10" s="29">
        <v>26.1</v>
      </c>
      <c r="L10" s="29">
        <v>26</v>
      </c>
      <c r="M10" s="48">
        <f t="shared" si="4"/>
        <v>143</v>
      </c>
      <c r="N10" s="51">
        <f t="shared" si="5"/>
        <v>1</v>
      </c>
      <c r="O10" s="45">
        <f t="shared" si="6"/>
        <v>5</v>
      </c>
      <c r="P10" s="42">
        <f t="shared" si="0"/>
        <v>53.6</v>
      </c>
      <c r="Q10" s="26">
        <f t="shared" si="1"/>
        <v>46</v>
      </c>
      <c r="R10" s="33">
        <f t="shared" si="7"/>
        <v>1594</v>
      </c>
      <c r="S10" s="39">
        <f t="shared" si="8"/>
        <v>1</v>
      </c>
      <c r="T10" s="36">
        <v>50</v>
      </c>
    </row>
    <row r="11" spans="2:20" ht="18.75">
      <c r="B11" s="17">
        <v>10</v>
      </c>
      <c r="C11" s="1">
        <v>4</v>
      </c>
      <c r="D11" s="72" t="s">
        <v>169</v>
      </c>
      <c r="E11" s="90" t="s">
        <v>41</v>
      </c>
      <c r="F11" s="21" t="s">
        <v>170</v>
      </c>
      <c r="G11" s="29">
        <v>7.6</v>
      </c>
      <c r="H11" s="29">
        <v>8</v>
      </c>
      <c r="I11" s="48">
        <f t="shared" si="2"/>
        <v>2</v>
      </c>
      <c r="J11" s="51">
        <f t="shared" si="3"/>
        <v>12</v>
      </c>
      <c r="K11" s="29">
        <v>12</v>
      </c>
      <c r="L11" s="29">
        <v>5</v>
      </c>
      <c r="M11" s="48">
        <f t="shared" si="4"/>
        <v>37</v>
      </c>
      <c r="N11" s="51">
        <f t="shared" si="5"/>
        <v>9</v>
      </c>
      <c r="O11" s="45">
        <f t="shared" si="6"/>
        <v>21</v>
      </c>
      <c r="P11" s="42">
        <f t="shared" si="0"/>
        <v>19.6</v>
      </c>
      <c r="Q11" s="26">
        <f t="shared" si="1"/>
        <v>13</v>
      </c>
      <c r="R11" s="33">
        <f t="shared" si="7"/>
        <v>145</v>
      </c>
      <c r="S11" s="39">
        <f t="shared" si="8"/>
        <v>11</v>
      </c>
      <c r="T11" s="36">
        <v>0</v>
      </c>
    </row>
    <row r="12" spans="2:20" ht="18.75">
      <c r="B12" s="17">
        <v>1</v>
      </c>
      <c r="C12" s="1">
        <v>7</v>
      </c>
      <c r="D12" s="72" t="s">
        <v>105</v>
      </c>
      <c r="E12" s="90" t="s">
        <v>42</v>
      </c>
      <c r="F12" s="21" t="s">
        <v>171</v>
      </c>
      <c r="G12" s="29">
        <v>30.4</v>
      </c>
      <c r="H12" s="29">
        <v>40</v>
      </c>
      <c r="I12" s="48">
        <f t="shared" si="2"/>
        <v>119</v>
      </c>
      <c r="J12" s="51">
        <f t="shared" si="3"/>
        <v>3</v>
      </c>
      <c r="K12" s="29">
        <v>21</v>
      </c>
      <c r="L12" s="29">
        <v>18</v>
      </c>
      <c r="M12" s="48">
        <f t="shared" si="4"/>
        <v>105</v>
      </c>
      <c r="N12" s="51">
        <f t="shared" si="5"/>
        <v>3</v>
      </c>
      <c r="O12" s="45">
        <f t="shared" si="6"/>
        <v>6</v>
      </c>
      <c r="P12" s="42">
        <f t="shared" si="0"/>
        <v>51.4</v>
      </c>
      <c r="Q12" s="26">
        <f t="shared" si="1"/>
        <v>58</v>
      </c>
      <c r="R12" s="33">
        <f t="shared" si="7"/>
        <v>1451</v>
      </c>
      <c r="S12" s="39">
        <f t="shared" si="8"/>
        <v>2</v>
      </c>
      <c r="T12" s="36">
        <v>45</v>
      </c>
    </row>
    <row r="13" spans="2:20" ht="18.75">
      <c r="B13" s="17">
        <v>5</v>
      </c>
      <c r="C13" s="1">
        <v>11</v>
      </c>
      <c r="D13" s="72" t="s">
        <v>96</v>
      </c>
      <c r="E13" s="90" t="s">
        <v>43</v>
      </c>
      <c r="F13" s="21" t="s">
        <v>172</v>
      </c>
      <c r="G13" s="29">
        <v>9</v>
      </c>
      <c r="H13" s="29">
        <v>4</v>
      </c>
      <c r="I13" s="48">
        <f t="shared" si="2"/>
        <v>12</v>
      </c>
      <c r="J13" s="51">
        <f t="shared" si="3"/>
        <v>10.5</v>
      </c>
      <c r="K13" s="29">
        <v>3</v>
      </c>
      <c r="L13" s="29">
        <v>3</v>
      </c>
      <c r="M13" s="48">
        <f t="shared" si="4"/>
        <v>0</v>
      </c>
      <c r="N13" s="51">
        <f t="shared" si="5"/>
        <v>12</v>
      </c>
      <c r="O13" s="45">
        <f t="shared" si="6"/>
        <v>22.5</v>
      </c>
      <c r="P13" s="42">
        <f t="shared" si="0"/>
        <v>12</v>
      </c>
      <c r="Q13" s="26">
        <f t="shared" si="1"/>
        <v>7</v>
      </c>
      <c r="R13" s="33">
        <f t="shared" si="7"/>
        <v>0</v>
      </c>
      <c r="S13" s="39">
        <f t="shared" si="8"/>
        <v>12</v>
      </c>
      <c r="T13" s="36">
        <v>0</v>
      </c>
    </row>
    <row r="14" spans="2:20" ht="18.75">
      <c r="B14" s="17">
        <v>8</v>
      </c>
      <c r="C14" s="1">
        <v>2</v>
      </c>
      <c r="D14" s="5" t="s">
        <v>173</v>
      </c>
      <c r="E14" s="90" t="s">
        <v>46</v>
      </c>
      <c r="F14" s="21" t="s">
        <v>174</v>
      </c>
      <c r="G14" s="29">
        <v>14.5</v>
      </c>
      <c r="H14" s="29">
        <v>23</v>
      </c>
      <c r="I14" s="48">
        <f t="shared" si="2"/>
        <v>69</v>
      </c>
      <c r="J14" s="51">
        <f t="shared" si="3"/>
        <v>7</v>
      </c>
      <c r="K14" s="29">
        <v>21</v>
      </c>
      <c r="L14" s="29">
        <v>12</v>
      </c>
      <c r="M14" s="48">
        <f t="shared" si="4"/>
        <v>100</v>
      </c>
      <c r="N14" s="51">
        <f t="shared" si="5"/>
        <v>4</v>
      </c>
      <c r="O14" s="45">
        <f t="shared" si="6"/>
        <v>11</v>
      </c>
      <c r="P14" s="42">
        <f t="shared" si="0"/>
        <v>35.5</v>
      </c>
      <c r="Q14" s="26">
        <f t="shared" si="1"/>
        <v>35</v>
      </c>
      <c r="R14" s="33">
        <f t="shared" si="7"/>
        <v>871</v>
      </c>
      <c r="S14" s="39">
        <f t="shared" si="8"/>
        <v>6</v>
      </c>
      <c r="T14" s="36">
        <v>25</v>
      </c>
    </row>
    <row r="15" spans="2:20" ht="19.5" thickBot="1">
      <c r="B15" s="18">
        <v>7</v>
      </c>
      <c r="C15" s="19">
        <v>1</v>
      </c>
      <c r="D15" s="74" t="s">
        <v>175</v>
      </c>
      <c r="E15" s="91" t="s">
        <v>49</v>
      </c>
      <c r="F15" s="22" t="s">
        <v>176</v>
      </c>
      <c r="G15" s="30">
        <v>18.6</v>
      </c>
      <c r="H15" s="30">
        <v>18</v>
      </c>
      <c r="I15" s="49">
        <f t="shared" si="2"/>
        <v>77</v>
      </c>
      <c r="J15" s="52">
        <f t="shared" si="3"/>
        <v>6</v>
      </c>
      <c r="K15" s="30">
        <v>6.5</v>
      </c>
      <c r="L15" s="30">
        <v>5</v>
      </c>
      <c r="M15" s="49">
        <f t="shared" si="4"/>
        <v>13</v>
      </c>
      <c r="N15" s="52">
        <f t="shared" si="5"/>
        <v>11</v>
      </c>
      <c r="O15" s="46">
        <f t="shared" si="6"/>
        <v>17</v>
      </c>
      <c r="P15" s="43">
        <f t="shared" si="0"/>
        <v>25.1</v>
      </c>
      <c r="Q15" s="31">
        <f t="shared" si="1"/>
        <v>23</v>
      </c>
      <c r="R15" s="34">
        <f t="shared" si="7"/>
        <v>291</v>
      </c>
      <c r="S15" s="40">
        <f t="shared" si="8"/>
        <v>10</v>
      </c>
      <c r="T15" s="37">
        <v>5</v>
      </c>
    </row>
    <row r="16" spans="2:20" ht="12.75">
      <c r="B16" s="71"/>
      <c r="C16" s="71"/>
      <c r="D16" s="71"/>
      <c r="E16" s="71"/>
      <c r="F16" s="71"/>
      <c r="G16" s="71"/>
      <c r="H16" s="71"/>
      <c r="I16" s="71"/>
      <c r="J16" s="71">
        <f>SUM(J4:J15)</f>
        <v>78</v>
      </c>
      <c r="K16" s="71"/>
      <c r="L16" s="71"/>
      <c r="M16" s="71"/>
      <c r="N16" s="71">
        <f>SUM(N4:N15)</f>
        <v>78</v>
      </c>
      <c r="O16" s="71">
        <f>SUM(O4:O15)</f>
        <v>156</v>
      </c>
      <c r="P16" s="71"/>
      <c r="Q16" s="71"/>
      <c r="R16" s="71"/>
      <c r="S16" s="71"/>
      <c r="T16" s="71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P14" sqref="P14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8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3"/>
    </row>
    <row r="2" spans="1:19" ht="54" customHeight="1" thickBot="1">
      <c r="A2" s="3"/>
      <c r="B2" s="154" t="s">
        <v>177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6"/>
    </row>
    <row r="3" spans="1:26" ht="16.5" customHeight="1" thickBot="1">
      <c r="A3" s="3"/>
      <c r="B3" s="162" t="s">
        <v>9</v>
      </c>
      <c r="C3" s="152" t="s">
        <v>2</v>
      </c>
      <c r="D3" s="157" t="s">
        <v>10</v>
      </c>
      <c r="E3" s="158"/>
      <c r="F3" s="159"/>
      <c r="G3" s="160" t="s">
        <v>11</v>
      </c>
      <c r="H3" s="158"/>
      <c r="I3" s="158"/>
      <c r="J3" s="157" t="s">
        <v>12</v>
      </c>
      <c r="K3" s="158"/>
      <c r="L3" s="159"/>
      <c r="M3" s="160" t="s">
        <v>13</v>
      </c>
      <c r="N3" s="158"/>
      <c r="O3" s="158"/>
      <c r="P3" s="152" t="s">
        <v>68</v>
      </c>
      <c r="Q3" s="164" t="s">
        <v>67</v>
      </c>
      <c r="R3" s="150" t="s">
        <v>14</v>
      </c>
      <c r="S3" s="152" t="s">
        <v>69</v>
      </c>
      <c r="T3" s="2" t="s">
        <v>16</v>
      </c>
      <c r="U3" s="3"/>
      <c r="V3" s="2" t="s">
        <v>17</v>
      </c>
      <c r="W3" s="2" t="s">
        <v>18</v>
      </c>
      <c r="X3" s="3"/>
      <c r="Y3" s="3"/>
      <c r="Z3" s="3"/>
    </row>
    <row r="4" spans="1:26" ht="23.25" thickBot="1">
      <c r="A4" s="3"/>
      <c r="B4" s="163"/>
      <c r="C4" s="161"/>
      <c r="D4" s="105" t="s">
        <v>15</v>
      </c>
      <c r="E4" s="106" t="s">
        <v>31</v>
      </c>
      <c r="F4" s="107" t="s">
        <v>32</v>
      </c>
      <c r="G4" s="108" t="s">
        <v>15</v>
      </c>
      <c r="H4" s="106" t="s">
        <v>31</v>
      </c>
      <c r="I4" s="106" t="s">
        <v>32</v>
      </c>
      <c r="J4" s="105" t="s">
        <v>15</v>
      </c>
      <c r="K4" s="106" t="s">
        <v>31</v>
      </c>
      <c r="L4" s="107" t="s">
        <v>32</v>
      </c>
      <c r="M4" s="108" t="s">
        <v>15</v>
      </c>
      <c r="N4" s="106" t="s">
        <v>31</v>
      </c>
      <c r="O4" s="106" t="s">
        <v>32</v>
      </c>
      <c r="P4" s="153"/>
      <c r="Q4" s="165"/>
      <c r="R4" s="151"/>
      <c r="S4" s="153"/>
      <c r="T4" s="2"/>
      <c r="U4" s="3"/>
      <c r="V4" s="2"/>
      <c r="W4" s="2"/>
      <c r="X4" s="3"/>
      <c r="Y4" s="3"/>
      <c r="Z4" s="3"/>
    </row>
    <row r="5" spans="1:26" ht="18.75" thickBot="1">
      <c r="A5" s="3"/>
      <c r="B5" s="109" t="s">
        <v>19</v>
      </c>
      <c r="C5" s="110" t="s">
        <v>51</v>
      </c>
      <c r="D5" s="92">
        <f>LOOKUP(Sobota_I_kolo_sekt_A!S4,Sobota_I_kolo_sekt_A!S4)</f>
        <v>6</v>
      </c>
      <c r="E5" s="56">
        <f>LOOKUP(Sobota_I_kolo_sekt_A!Q4,Sobota_I_kolo_sekt_A!Q4)</f>
        <v>83</v>
      </c>
      <c r="F5" s="58">
        <f>LOOKUP(Sobota_I_kolo_sekt_A!P4,Sobota_I_kolo_sekt_A!P4)</f>
        <v>95.4</v>
      </c>
      <c r="G5" s="111">
        <f>Sobota_I_kolo_sekt_B!S4</f>
        <v>3</v>
      </c>
      <c r="H5" s="75">
        <f>Sobota_I_kolo_sekt_B!Q4</f>
        <v>76</v>
      </c>
      <c r="I5" s="77">
        <f>Sobota_I_kolo_sekt_B!P4</f>
        <v>95.9</v>
      </c>
      <c r="J5" s="112">
        <f>Sobota_I_kolo_sekt_C!S4</f>
        <v>8</v>
      </c>
      <c r="K5" s="75">
        <f>Sobota_I_kolo_sekt_C!Q4</f>
        <v>55</v>
      </c>
      <c r="L5" s="76">
        <f>Sobota_I_kolo_sekt_C!P4</f>
        <v>70.1</v>
      </c>
      <c r="M5" s="111">
        <f>Sobota_I_kolo_sekt_D!S4</f>
        <v>7</v>
      </c>
      <c r="N5" s="75">
        <f>Sobota_I_kolo_sekt_D!Q4</f>
        <v>27</v>
      </c>
      <c r="O5" s="77">
        <f>Sobota_I_kolo_sekt_D!P4</f>
        <v>31.9</v>
      </c>
      <c r="P5" s="104">
        <f>SUM(D5,G5,J5,M5)</f>
        <v>24</v>
      </c>
      <c r="Q5" s="113">
        <f>SUM(E5,H5,K5,N5)</f>
        <v>241</v>
      </c>
      <c r="R5" s="114">
        <f>SUM(F5,I5,L5,O5)</f>
        <v>293.29999999999995</v>
      </c>
      <c r="S5" s="59">
        <v>6</v>
      </c>
      <c r="T5">
        <v>44</v>
      </c>
      <c r="U5" s="3"/>
      <c r="V5" s="3">
        <v>18</v>
      </c>
      <c r="W5" s="3">
        <v>27</v>
      </c>
      <c r="X5" s="3"/>
      <c r="Y5" s="3"/>
      <c r="Z5" s="3"/>
    </row>
    <row r="6" spans="1:26" ht="18">
      <c r="A6" s="3"/>
      <c r="B6" s="115" t="s">
        <v>20</v>
      </c>
      <c r="C6" s="110" t="s">
        <v>45</v>
      </c>
      <c r="D6" s="93">
        <f>LOOKUP(Sobota_I_kolo_sekt_A!S5,Sobota_I_kolo_sekt_A!S5)</f>
        <v>10</v>
      </c>
      <c r="E6" s="60">
        <f>LOOKUP(Sobota_I_kolo_sekt_A!Q5,Sobota_I_kolo_sekt_A!Q5)</f>
        <v>15</v>
      </c>
      <c r="F6" s="62">
        <f>LOOKUP(Sobota_I_kolo_sekt_A!P5,Sobota_I_kolo_sekt_A!P5)</f>
        <v>34.6</v>
      </c>
      <c r="G6" s="116">
        <f>Sobota_I_kolo_sekt_B!S5</f>
        <v>10</v>
      </c>
      <c r="H6" s="60">
        <f>Sobota_I_kolo_sekt_B!Q5</f>
        <v>41</v>
      </c>
      <c r="I6" s="61">
        <f>Sobota_I_kolo_sekt_B!P5</f>
        <v>63.5</v>
      </c>
      <c r="J6" s="93">
        <f>Sobota_I_kolo_sekt_C!S5</f>
        <v>12</v>
      </c>
      <c r="K6" s="60">
        <f>Sobota_I_kolo_sekt_C!Q5</f>
        <v>65</v>
      </c>
      <c r="L6" s="62">
        <f>Sobota_I_kolo_sekt_C!P5</f>
        <v>45.8</v>
      </c>
      <c r="M6" s="116">
        <f>Sobota_I_kolo_sekt_D!S5</f>
        <v>8</v>
      </c>
      <c r="N6" s="60">
        <f>Sobota_I_kolo_sekt_D!Q5</f>
        <v>18</v>
      </c>
      <c r="O6" s="61">
        <f>Sobota_I_kolo_sekt_D!P5</f>
        <v>27.1</v>
      </c>
      <c r="P6" s="117">
        <f aca="true" t="shared" si="0" ref="P6:P15">SUM(D6,G6,J6,M6)</f>
        <v>40</v>
      </c>
      <c r="Q6" s="118">
        <f aca="true" t="shared" si="1" ref="Q6:Q16">SUM(E6,H6,K6,N6)</f>
        <v>139</v>
      </c>
      <c r="R6" s="119">
        <f aca="true" t="shared" si="2" ref="R6:R16">SUM(F6,I6,L6,O6)</f>
        <v>170.99999999999997</v>
      </c>
      <c r="S6" s="63">
        <v>12</v>
      </c>
      <c r="T6" s="4">
        <v>30</v>
      </c>
      <c r="U6" s="3"/>
      <c r="V6" s="3">
        <v>23</v>
      </c>
      <c r="W6" s="3">
        <v>11</v>
      </c>
      <c r="X6" s="3"/>
      <c r="Y6" s="3"/>
      <c r="Z6" s="3"/>
    </row>
    <row r="7" spans="1:26" ht="18">
      <c r="A7" s="3"/>
      <c r="B7" s="115" t="s">
        <v>21</v>
      </c>
      <c r="C7" s="110" t="s">
        <v>38</v>
      </c>
      <c r="D7" s="93">
        <f>LOOKUP(Sobota_I_kolo_sekt_A!S6,Sobota_I_kolo_sekt_A!S6)</f>
        <v>8</v>
      </c>
      <c r="E7" s="60">
        <f>LOOKUP(Sobota_I_kolo_sekt_A!Q6,Sobota_I_kolo_sekt_A!Q6)</f>
        <v>36</v>
      </c>
      <c r="F7" s="62">
        <f>LOOKUP(Sobota_I_kolo_sekt_A!P6,Sobota_I_kolo_sekt_A!P6)</f>
        <v>48.1</v>
      </c>
      <c r="G7" s="116">
        <f>Sobota_I_kolo_sekt_B!S6</f>
        <v>7</v>
      </c>
      <c r="H7" s="60">
        <f>Sobota_I_kolo_sekt_B!Q6</f>
        <v>48</v>
      </c>
      <c r="I7" s="61">
        <f>Sobota_I_kolo_sekt_B!P6</f>
        <v>83.1</v>
      </c>
      <c r="J7" s="93">
        <f>Sobota_I_kolo_sekt_C!S6</f>
        <v>2</v>
      </c>
      <c r="K7" s="60">
        <f>Sobota_I_kolo_sekt_C!Q6</f>
        <v>89</v>
      </c>
      <c r="L7" s="62">
        <f>Sobota_I_kolo_sekt_C!P6</f>
        <v>97.3</v>
      </c>
      <c r="M7" s="116">
        <f>Sobota_I_kolo_sekt_D!S6</f>
        <v>3</v>
      </c>
      <c r="N7" s="60">
        <f>Sobota_I_kolo_sekt_D!Q6</f>
        <v>42</v>
      </c>
      <c r="O7" s="61">
        <f>Sobota_I_kolo_sekt_D!P6</f>
        <v>50.400000000000006</v>
      </c>
      <c r="P7" s="117">
        <f t="shared" si="0"/>
        <v>20</v>
      </c>
      <c r="Q7" s="118">
        <f t="shared" si="1"/>
        <v>215</v>
      </c>
      <c r="R7" s="119">
        <f t="shared" si="2"/>
        <v>278.9</v>
      </c>
      <c r="S7" s="63">
        <v>3</v>
      </c>
      <c r="T7" s="3">
        <v>23</v>
      </c>
      <c r="U7" s="3"/>
      <c r="V7" s="3">
        <v>23</v>
      </c>
      <c r="W7" s="3">
        <v>5</v>
      </c>
      <c r="X7" s="3"/>
      <c r="Y7" s="3"/>
      <c r="Z7" s="3"/>
    </row>
    <row r="8" spans="1:26" ht="18">
      <c r="A8" s="3"/>
      <c r="B8" s="115" t="s">
        <v>22</v>
      </c>
      <c r="C8" s="110" t="s">
        <v>39</v>
      </c>
      <c r="D8" s="93">
        <f>LOOKUP(Sobota_I_kolo_sekt_A!S7,Sobota_I_kolo_sekt_A!S7)</f>
        <v>5</v>
      </c>
      <c r="E8" s="60">
        <f>LOOKUP(Sobota_I_kolo_sekt_A!Q7,Sobota_I_kolo_sekt_A!Q7)</f>
        <v>52</v>
      </c>
      <c r="F8" s="62">
        <f>LOOKUP(Sobota_I_kolo_sekt_A!P7,Sobota_I_kolo_sekt_A!P7)</f>
        <v>51.8</v>
      </c>
      <c r="G8" s="116">
        <f>Sobota_I_kolo_sekt_B!S7</f>
        <v>9</v>
      </c>
      <c r="H8" s="60">
        <f>Sobota_I_kolo_sekt_B!Q7</f>
        <v>58</v>
      </c>
      <c r="I8" s="61">
        <f>Sobota_I_kolo_sekt_B!P7</f>
        <v>78.8</v>
      </c>
      <c r="J8" s="93">
        <f>Sobota_I_kolo_sekt_C!S7</f>
        <v>3</v>
      </c>
      <c r="K8" s="60">
        <f>Sobota_I_kolo_sekt_C!Q7</f>
        <v>89</v>
      </c>
      <c r="L8" s="62">
        <f>Sobota_I_kolo_sekt_C!P7</f>
        <v>98.1</v>
      </c>
      <c r="M8" s="116">
        <f>Sobota_I_kolo_sekt_D!S7</f>
        <v>9</v>
      </c>
      <c r="N8" s="60">
        <f>Sobota_I_kolo_sekt_D!Q7</f>
        <v>28</v>
      </c>
      <c r="O8" s="61">
        <f>Sobota_I_kolo_sekt_D!P7</f>
        <v>25.4</v>
      </c>
      <c r="P8" s="117">
        <f t="shared" si="0"/>
        <v>26</v>
      </c>
      <c r="Q8" s="118">
        <f t="shared" si="1"/>
        <v>227</v>
      </c>
      <c r="R8" s="119">
        <f t="shared" si="2"/>
        <v>254.1</v>
      </c>
      <c r="S8" s="63">
        <v>7</v>
      </c>
      <c r="T8" s="3">
        <v>26</v>
      </c>
      <c r="U8" s="3"/>
      <c r="V8" s="3">
        <v>23</v>
      </c>
      <c r="W8" s="3">
        <v>27</v>
      </c>
      <c r="X8" s="3"/>
      <c r="Y8" s="3"/>
      <c r="Z8" s="3"/>
    </row>
    <row r="9" spans="1:26" ht="18">
      <c r="A9" s="3"/>
      <c r="B9" s="115" t="s">
        <v>23</v>
      </c>
      <c r="C9" s="110" t="s">
        <v>52</v>
      </c>
      <c r="D9" s="93">
        <f>LOOKUP(Sobota_I_kolo_sekt_A!S8,Sobota_I_kolo_sekt_A!S8)</f>
        <v>3</v>
      </c>
      <c r="E9" s="60">
        <f>LOOKUP(Sobota_I_kolo_sekt_A!Q8,Sobota_I_kolo_sekt_A!Q8)</f>
        <v>46</v>
      </c>
      <c r="F9" s="62">
        <f>LOOKUP(Sobota_I_kolo_sekt_A!P8,Sobota_I_kolo_sekt_A!P8)</f>
        <v>74.30000000000001</v>
      </c>
      <c r="G9" s="116">
        <f>Sobota_I_kolo_sekt_B!S8</f>
        <v>1</v>
      </c>
      <c r="H9" s="60">
        <f>Sobota_I_kolo_sekt_B!Q8</f>
        <v>53</v>
      </c>
      <c r="I9" s="61">
        <f>Sobota_I_kolo_sekt_B!P8</f>
        <v>101.9</v>
      </c>
      <c r="J9" s="93">
        <f>Sobota_I_kolo_sekt_C!S8</f>
        <v>9</v>
      </c>
      <c r="K9" s="60">
        <f>Sobota_I_kolo_sekt_C!Q8</f>
        <v>68</v>
      </c>
      <c r="L9" s="62">
        <f>Sobota_I_kolo_sekt_C!P8</f>
        <v>61.5</v>
      </c>
      <c r="M9" s="116">
        <f>Sobota_I_kolo_sekt_D!S8</f>
        <v>5</v>
      </c>
      <c r="N9" s="60">
        <f>Sobota_I_kolo_sekt_D!Q8</f>
        <v>33</v>
      </c>
      <c r="O9" s="61">
        <f>Sobota_I_kolo_sekt_D!P8</f>
        <v>35.7</v>
      </c>
      <c r="P9" s="117">
        <f t="shared" si="0"/>
        <v>18</v>
      </c>
      <c r="Q9" s="118">
        <f t="shared" si="1"/>
        <v>200</v>
      </c>
      <c r="R9" s="119">
        <f t="shared" si="2"/>
        <v>273.40000000000003</v>
      </c>
      <c r="S9" s="63">
        <v>2</v>
      </c>
      <c r="T9" s="3">
        <v>24</v>
      </c>
      <c r="U9" s="3"/>
      <c r="V9" s="3">
        <v>12</v>
      </c>
      <c r="W9" s="3">
        <v>14</v>
      </c>
      <c r="X9" s="3"/>
      <c r="Y9" s="3"/>
      <c r="Z9" s="3"/>
    </row>
    <row r="10" spans="1:26" ht="18">
      <c r="A10" s="3"/>
      <c r="B10" s="115" t="s">
        <v>24</v>
      </c>
      <c r="C10" s="110" t="s">
        <v>50</v>
      </c>
      <c r="D10" s="93">
        <f>LOOKUP(Sobota_I_kolo_sekt_A!S9,Sobota_I_kolo_sekt_A!S9)</f>
        <v>11</v>
      </c>
      <c r="E10" s="60">
        <f>LOOKUP(Sobota_I_kolo_sekt_A!Q9,Sobota_I_kolo_sekt_A!Q9)</f>
        <v>24</v>
      </c>
      <c r="F10" s="62">
        <f>LOOKUP(Sobota_I_kolo_sekt_A!P9,Sobota_I_kolo_sekt_A!P9)</f>
        <v>31.700000000000003</v>
      </c>
      <c r="G10" s="116">
        <f>Sobota_I_kolo_sekt_B!S9</f>
        <v>11</v>
      </c>
      <c r="H10" s="60">
        <f>Sobota_I_kolo_sekt_B!Q9</f>
        <v>33</v>
      </c>
      <c r="I10" s="61">
        <f>Sobota_I_kolo_sekt_B!P9</f>
        <v>55</v>
      </c>
      <c r="J10" s="93">
        <f>Sobota_I_kolo_sekt_C!S9</f>
        <v>11</v>
      </c>
      <c r="K10" s="60">
        <f>Sobota_I_kolo_sekt_C!Q9</f>
        <v>68</v>
      </c>
      <c r="L10" s="62">
        <f>Sobota_I_kolo_sekt_C!P9</f>
        <v>65.4</v>
      </c>
      <c r="M10" s="116">
        <f>Sobota_I_kolo_sekt_D!S9</f>
        <v>4</v>
      </c>
      <c r="N10" s="60">
        <f>Sobota_I_kolo_sekt_D!Q9</f>
        <v>42</v>
      </c>
      <c r="O10" s="61">
        <f>Sobota_I_kolo_sekt_D!P9</f>
        <v>48.6</v>
      </c>
      <c r="P10" s="117">
        <f t="shared" si="0"/>
        <v>37</v>
      </c>
      <c r="Q10" s="118">
        <f t="shared" si="1"/>
        <v>167</v>
      </c>
      <c r="R10" s="119">
        <f t="shared" si="2"/>
        <v>200.70000000000002</v>
      </c>
      <c r="S10" s="63">
        <v>11</v>
      </c>
      <c r="T10" s="3">
        <v>27</v>
      </c>
      <c r="U10" s="3"/>
      <c r="V10" s="3">
        <v>47</v>
      </c>
      <c r="W10" s="3">
        <v>5</v>
      </c>
      <c r="X10" s="3"/>
      <c r="Y10" s="3"/>
      <c r="Z10" s="3"/>
    </row>
    <row r="11" spans="1:26" ht="18">
      <c r="A11" s="3"/>
      <c r="B11" s="115" t="s">
        <v>25</v>
      </c>
      <c r="C11" s="110" t="s">
        <v>40</v>
      </c>
      <c r="D11" s="93">
        <f>LOOKUP(Sobota_I_kolo_sekt_A!S10,Sobota_I_kolo_sekt_A!S10)</f>
        <v>1</v>
      </c>
      <c r="E11" s="60">
        <f>LOOKUP(Sobota_I_kolo_sekt_A!Q10,Sobota_I_kolo_sekt_A!Q10)</f>
        <v>79</v>
      </c>
      <c r="F11" s="62">
        <f>LOOKUP(Sobota_I_kolo_sekt_A!P10,Sobota_I_kolo_sekt_A!P10)</f>
        <v>117.1</v>
      </c>
      <c r="G11" s="116">
        <f>Sobota_I_kolo_sekt_B!S10</f>
        <v>4</v>
      </c>
      <c r="H11" s="60">
        <f>Sobota_I_kolo_sekt_B!Q10</f>
        <v>83</v>
      </c>
      <c r="I11" s="61">
        <f>Sobota_I_kolo_sekt_B!P10</f>
        <v>84.80000000000001</v>
      </c>
      <c r="J11" s="93">
        <f>Sobota_I_kolo_sekt_C!S10</f>
        <v>5</v>
      </c>
      <c r="K11" s="60">
        <f>Sobota_I_kolo_sekt_C!Q10</f>
        <v>86</v>
      </c>
      <c r="L11" s="62">
        <f>Sobota_I_kolo_sekt_C!P10</f>
        <v>81.3</v>
      </c>
      <c r="M11" s="116">
        <f>Sobota_I_kolo_sekt_D!S10</f>
        <v>1</v>
      </c>
      <c r="N11" s="60">
        <f>Sobota_I_kolo_sekt_D!Q10</f>
        <v>46</v>
      </c>
      <c r="O11" s="61">
        <f>Sobota_I_kolo_sekt_D!P10</f>
        <v>53.6</v>
      </c>
      <c r="P11" s="117">
        <f t="shared" si="0"/>
        <v>11</v>
      </c>
      <c r="Q11" s="118">
        <f t="shared" si="1"/>
        <v>294</v>
      </c>
      <c r="R11" s="119">
        <f t="shared" si="2"/>
        <v>336.8</v>
      </c>
      <c r="S11" s="63">
        <v>1</v>
      </c>
      <c r="T11" s="3">
        <v>7</v>
      </c>
      <c r="U11" s="3"/>
      <c r="V11" s="3">
        <v>18</v>
      </c>
      <c r="W11" s="3">
        <v>6</v>
      </c>
      <c r="X11" s="3"/>
      <c r="Y11" s="3"/>
      <c r="Z11" s="3"/>
    </row>
    <row r="12" spans="1:26" ht="18">
      <c r="A12" s="3"/>
      <c r="B12" s="115" t="s">
        <v>26</v>
      </c>
      <c r="C12" s="110" t="s">
        <v>41</v>
      </c>
      <c r="D12" s="93">
        <f>LOOKUP(Sobota_I_kolo_sekt_A!S11,Sobota_I_kolo_sekt_A!S11)</f>
        <v>7</v>
      </c>
      <c r="E12" s="60">
        <f>LOOKUP(Sobota_I_kolo_sekt_A!Q11,Sobota_I_kolo_sekt_A!Q11)</f>
        <v>31</v>
      </c>
      <c r="F12" s="62">
        <f>LOOKUP(Sobota_I_kolo_sekt_A!P11,Sobota_I_kolo_sekt_A!P11)</f>
        <v>50.3</v>
      </c>
      <c r="G12" s="116">
        <f>Sobota_I_kolo_sekt_B!S11</f>
        <v>6</v>
      </c>
      <c r="H12" s="60">
        <f>Sobota_I_kolo_sekt_B!Q11</f>
        <v>66</v>
      </c>
      <c r="I12" s="61">
        <f>Sobota_I_kolo_sekt_B!P11</f>
        <v>87.5</v>
      </c>
      <c r="J12" s="93">
        <f>Sobota_I_kolo_sekt_C!S11</f>
        <v>7</v>
      </c>
      <c r="K12" s="60">
        <f>Sobota_I_kolo_sekt_C!Q11</f>
        <v>67</v>
      </c>
      <c r="L12" s="62">
        <f>Sobota_I_kolo_sekt_C!P11</f>
        <v>72.30000000000001</v>
      </c>
      <c r="M12" s="116">
        <f>Sobota_I_kolo_sekt_D!S11</f>
        <v>11</v>
      </c>
      <c r="N12" s="60">
        <f>Sobota_I_kolo_sekt_D!Q11</f>
        <v>13</v>
      </c>
      <c r="O12" s="61">
        <f>Sobota_I_kolo_sekt_D!P11</f>
        <v>19.6</v>
      </c>
      <c r="P12" s="117">
        <f t="shared" si="0"/>
        <v>31</v>
      </c>
      <c r="Q12" s="118">
        <f t="shared" si="1"/>
        <v>177</v>
      </c>
      <c r="R12" s="119">
        <f t="shared" si="2"/>
        <v>229.70000000000002</v>
      </c>
      <c r="S12" s="63">
        <v>9</v>
      </c>
      <c r="T12" s="3">
        <v>11</v>
      </c>
      <c r="U12" s="3"/>
      <c r="V12" s="3">
        <v>23</v>
      </c>
      <c r="W12" s="3">
        <v>16</v>
      </c>
      <c r="X12" s="3"/>
      <c r="Y12" s="3"/>
      <c r="Z12" s="3"/>
    </row>
    <row r="13" spans="1:26" ht="18">
      <c r="A13" s="3"/>
      <c r="B13" s="115" t="s">
        <v>27</v>
      </c>
      <c r="C13" s="110" t="s">
        <v>42</v>
      </c>
      <c r="D13" s="93">
        <f>LOOKUP(Sobota_I_kolo_sekt_A!S12,Sobota_I_kolo_sekt_A!S12)</f>
        <v>9</v>
      </c>
      <c r="E13" s="60">
        <f>LOOKUP(Sobota_I_kolo_sekt_A!Q12,Sobota_I_kolo_sekt_A!Q12)</f>
        <v>36</v>
      </c>
      <c r="F13" s="62">
        <f>LOOKUP(Sobota_I_kolo_sekt_A!P12,Sobota_I_kolo_sekt_A!P12)</f>
        <v>43.3</v>
      </c>
      <c r="G13" s="116">
        <f>Sobota_I_kolo_sekt_B!S12</f>
        <v>8</v>
      </c>
      <c r="H13" s="60">
        <f>Sobota_I_kolo_sekt_B!Q12</f>
        <v>57</v>
      </c>
      <c r="I13" s="61">
        <f>Sobota_I_kolo_sekt_B!P12</f>
        <v>64.8</v>
      </c>
      <c r="J13" s="93">
        <f>Sobota_I_kolo_sekt_C!S12</f>
        <v>4</v>
      </c>
      <c r="K13" s="60">
        <f>Sobota_I_kolo_sekt_C!Q12</f>
        <v>111</v>
      </c>
      <c r="L13" s="62">
        <f>Sobota_I_kolo_sekt_C!P12</f>
        <v>96.1</v>
      </c>
      <c r="M13" s="116">
        <f>Sobota_I_kolo_sekt_D!S12</f>
        <v>2</v>
      </c>
      <c r="N13" s="60">
        <f>Sobota_I_kolo_sekt_D!Q12</f>
        <v>58</v>
      </c>
      <c r="O13" s="61">
        <f>Sobota_I_kolo_sekt_D!P12</f>
        <v>51.4</v>
      </c>
      <c r="P13" s="117">
        <f t="shared" si="0"/>
        <v>23</v>
      </c>
      <c r="Q13" s="118">
        <f t="shared" si="1"/>
        <v>262</v>
      </c>
      <c r="R13" s="119">
        <f t="shared" si="2"/>
        <v>255.6</v>
      </c>
      <c r="S13" s="63">
        <v>5</v>
      </c>
      <c r="T13" s="3">
        <v>32</v>
      </c>
      <c r="U13" s="3"/>
      <c r="V13" s="3">
        <v>30</v>
      </c>
      <c r="W13" s="3">
        <v>16</v>
      </c>
      <c r="X13" s="3"/>
      <c r="Y13" s="3"/>
      <c r="Z13" s="3"/>
    </row>
    <row r="14" spans="1:26" ht="18">
      <c r="A14" s="3"/>
      <c r="B14" s="115" t="s">
        <v>28</v>
      </c>
      <c r="C14" s="110" t="s">
        <v>43</v>
      </c>
      <c r="D14" s="93">
        <f>LOOKUP(Sobota_I_kolo_sekt_A!S13,Sobota_I_kolo_sekt_A!S13)</f>
        <v>4</v>
      </c>
      <c r="E14" s="60">
        <f>LOOKUP(Sobota_I_kolo_sekt_A!Q13,Sobota_I_kolo_sekt_A!Q13)</f>
        <v>51</v>
      </c>
      <c r="F14" s="62">
        <f>LOOKUP(Sobota_I_kolo_sekt_A!P13,Sobota_I_kolo_sekt_A!P13)</f>
        <v>65.4</v>
      </c>
      <c r="G14" s="116">
        <f>Sobota_I_kolo_sekt_B!S13</f>
        <v>12</v>
      </c>
      <c r="H14" s="60">
        <f>Sobota_I_kolo_sekt_B!Q13</f>
        <v>53</v>
      </c>
      <c r="I14" s="61">
        <f>Sobota_I_kolo_sekt_B!P13</f>
        <v>52.3</v>
      </c>
      <c r="J14" s="93">
        <f>Sobota_I_kolo_sekt_C!S13</f>
        <v>6</v>
      </c>
      <c r="K14" s="60">
        <f>Sobota_I_kolo_sekt_C!Q13</f>
        <v>99</v>
      </c>
      <c r="L14" s="62">
        <f>Sobota_I_kolo_sekt_C!P13</f>
        <v>93</v>
      </c>
      <c r="M14" s="116">
        <f>Sobota_I_kolo_sekt_D!S13</f>
        <v>12</v>
      </c>
      <c r="N14" s="60">
        <f>Sobota_I_kolo_sekt_D!Q13</f>
        <v>7</v>
      </c>
      <c r="O14" s="61">
        <f>Sobota_I_kolo_sekt_D!P13</f>
        <v>12</v>
      </c>
      <c r="P14" s="117">
        <f t="shared" si="0"/>
        <v>34</v>
      </c>
      <c r="Q14" s="118">
        <f t="shared" si="1"/>
        <v>210</v>
      </c>
      <c r="R14" s="119">
        <f t="shared" si="2"/>
        <v>222.7</v>
      </c>
      <c r="S14" s="63">
        <v>10</v>
      </c>
      <c r="T14" s="3">
        <v>18</v>
      </c>
      <c r="U14" s="3"/>
      <c r="V14" s="3">
        <v>19</v>
      </c>
      <c r="W14" s="3">
        <v>28</v>
      </c>
      <c r="X14" s="3"/>
      <c r="Y14" s="3"/>
      <c r="Z14" s="3"/>
    </row>
    <row r="15" spans="1:26" ht="18">
      <c r="A15" s="3"/>
      <c r="B15" s="115" t="s">
        <v>29</v>
      </c>
      <c r="C15" s="110" t="s">
        <v>46</v>
      </c>
      <c r="D15" s="93">
        <f>LOOKUP(Sobota_I_kolo_sekt_A!S14,Sobota_I_kolo_sekt_A!S14)</f>
        <v>2</v>
      </c>
      <c r="E15" s="60">
        <f>LOOKUP(Sobota_I_kolo_sekt_A!Q14,Sobota_I_kolo_sekt_A!Q14)</f>
        <v>44</v>
      </c>
      <c r="F15" s="62">
        <f>LOOKUP(Sobota_I_kolo_sekt_A!P14,Sobota_I_kolo_sekt_A!P14)</f>
        <v>53.3</v>
      </c>
      <c r="G15" s="116">
        <f>Sobota_I_kolo_sekt_B!S14</f>
        <v>2</v>
      </c>
      <c r="H15" s="60">
        <f>Sobota_I_kolo_sekt_B!Q14</f>
        <v>63</v>
      </c>
      <c r="I15" s="61">
        <f>Sobota_I_kolo_sekt_B!P14</f>
        <v>98.9</v>
      </c>
      <c r="J15" s="93">
        <f>Sobota_I_kolo_sekt_C!S14</f>
        <v>10</v>
      </c>
      <c r="K15" s="60">
        <f>Sobota_I_kolo_sekt_C!Q14</f>
        <v>47</v>
      </c>
      <c r="L15" s="62">
        <f>Sobota_I_kolo_sekt_C!P14</f>
        <v>50.800000000000004</v>
      </c>
      <c r="M15" s="116">
        <f>Sobota_I_kolo_sekt_D!S14</f>
        <v>6</v>
      </c>
      <c r="N15" s="60">
        <f>Sobota_I_kolo_sekt_D!Q14</f>
        <v>35</v>
      </c>
      <c r="O15" s="61">
        <f>Sobota_I_kolo_sekt_D!P14</f>
        <v>35.5</v>
      </c>
      <c r="P15" s="117">
        <f t="shared" si="0"/>
        <v>20</v>
      </c>
      <c r="Q15" s="118">
        <f t="shared" si="1"/>
        <v>189</v>
      </c>
      <c r="R15" s="119">
        <f t="shared" si="2"/>
        <v>238.5</v>
      </c>
      <c r="S15" s="63">
        <v>4</v>
      </c>
      <c r="T15" s="3">
        <v>39</v>
      </c>
      <c r="U15" s="3"/>
      <c r="V15" s="3">
        <v>18</v>
      </c>
      <c r="W15" s="3">
        <v>19</v>
      </c>
      <c r="X15" s="3"/>
      <c r="Y15" s="3"/>
      <c r="Z15" s="3"/>
    </row>
    <row r="16" spans="1:26" ht="18.75" thickBot="1">
      <c r="A16" s="3"/>
      <c r="B16" s="120" t="s">
        <v>30</v>
      </c>
      <c r="C16" s="121" t="s">
        <v>49</v>
      </c>
      <c r="D16" s="94">
        <f>LOOKUP(Sobota_I_kolo_sekt_A!S15,Sobota_I_kolo_sekt_A!S15)</f>
        <v>12</v>
      </c>
      <c r="E16" s="64">
        <f>LOOKUP(Sobota_I_kolo_sekt_A!Q15,Sobota_I_kolo_sekt_A!Q15)</f>
        <v>29</v>
      </c>
      <c r="F16" s="66">
        <f>LOOKUP(Sobota_I_kolo_sekt_A!P15,Sobota_I_kolo_sekt_A!P15)</f>
        <v>27.9</v>
      </c>
      <c r="G16" s="122">
        <f>Sobota_I_kolo_sekt_B!S15</f>
        <v>5</v>
      </c>
      <c r="H16" s="78">
        <f>Sobota_I_kolo_sekt_B!Q15</f>
        <v>75</v>
      </c>
      <c r="I16" s="80">
        <f>Sobota_I_kolo_sekt_B!P15</f>
        <v>78.4</v>
      </c>
      <c r="J16" s="123">
        <f>Sobota_I_kolo_sekt_C!S15</f>
        <v>1</v>
      </c>
      <c r="K16" s="78">
        <f>Sobota_I_kolo_sekt_C!Q15</f>
        <v>121</v>
      </c>
      <c r="L16" s="79">
        <f>Sobota_I_kolo_sekt_C!P15</f>
        <v>155.2</v>
      </c>
      <c r="M16" s="122">
        <f>Sobota_I_kolo_sekt_D!S15</f>
        <v>10</v>
      </c>
      <c r="N16" s="78">
        <f>Sobota_I_kolo_sekt_D!Q15</f>
        <v>23</v>
      </c>
      <c r="O16" s="80">
        <f>Sobota_I_kolo_sekt_D!P15</f>
        <v>25.1</v>
      </c>
      <c r="P16" s="124">
        <f>SUM(D16,G16,J16,M16)</f>
        <v>28</v>
      </c>
      <c r="Q16" s="125">
        <f t="shared" si="1"/>
        <v>248</v>
      </c>
      <c r="R16" s="126">
        <f t="shared" si="2"/>
        <v>286.6</v>
      </c>
      <c r="S16" s="67">
        <v>8</v>
      </c>
      <c r="T16" s="3">
        <v>12</v>
      </c>
      <c r="U16" s="3"/>
      <c r="V16" s="3">
        <v>28</v>
      </c>
      <c r="W16" s="3">
        <v>17</v>
      </c>
      <c r="X16" s="3"/>
      <c r="Y16" s="3"/>
      <c r="Z16" s="3"/>
    </row>
    <row r="17" spans="1:26" ht="12.75">
      <c r="A17" s="3"/>
      <c r="B17" s="68"/>
      <c r="C17" s="69"/>
      <c r="D17" s="70">
        <f>SUM(D5:D16)</f>
        <v>78</v>
      </c>
      <c r="E17" s="70">
        <f aca="true" t="shared" si="3" ref="E17:P17">SUM(E5:E16)</f>
        <v>526</v>
      </c>
      <c r="F17" s="70">
        <f t="shared" si="3"/>
        <v>693.1999999999999</v>
      </c>
      <c r="G17" s="70">
        <f t="shared" si="3"/>
        <v>78</v>
      </c>
      <c r="H17" s="70">
        <f t="shared" si="3"/>
        <v>706</v>
      </c>
      <c r="I17" s="70">
        <f t="shared" si="3"/>
        <v>944.8999999999999</v>
      </c>
      <c r="J17" s="70">
        <f t="shared" si="3"/>
        <v>78</v>
      </c>
      <c r="K17" s="70">
        <f t="shared" si="3"/>
        <v>965</v>
      </c>
      <c r="L17" s="70">
        <f t="shared" si="3"/>
        <v>986.8999999999999</v>
      </c>
      <c r="M17" s="70">
        <f t="shared" si="3"/>
        <v>78</v>
      </c>
      <c r="N17" s="70">
        <f t="shared" si="3"/>
        <v>372</v>
      </c>
      <c r="O17" s="70">
        <f t="shared" si="3"/>
        <v>416.3</v>
      </c>
      <c r="P17" s="70">
        <f t="shared" si="3"/>
        <v>312</v>
      </c>
      <c r="Q17" s="69">
        <f>SUM(Q5:Q16)</f>
        <v>2569</v>
      </c>
      <c r="R17" s="69">
        <f>SUM(R5:R16)</f>
        <v>3041.2999999999997</v>
      </c>
      <c r="S17" s="69"/>
      <c r="T17" s="3"/>
      <c r="U17" s="3"/>
      <c r="V17" s="3"/>
      <c r="W17" s="3"/>
      <c r="X17" s="3"/>
      <c r="Y17" s="3"/>
      <c r="Z17" s="3"/>
    </row>
    <row r="18" spans="1:26" ht="12.75">
      <c r="A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</sheetData>
  <sheetProtection selectLockedCells="1" selectUnlockedCells="1"/>
  <mergeCells count="11">
    <mergeCell ref="Q3:Q4"/>
    <mergeCell ref="R3:R4"/>
    <mergeCell ref="S3:S4"/>
    <mergeCell ref="B2:S2"/>
    <mergeCell ref="D3:F3"/>
    <mergeCell ref="G3:I3"/>
    <mergeCell ref="J3:L3"/>
    <mergeCell ref="M3:O3"/>
    <mergeCell ref="C3:C4"/>
    <mergeCell ref="B3:B4"/>
    <mergeCell ref="P3:P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7" sqref="T7"/>
    </sheetView>
  </sheetViews>
  <sheetFormatPr defaultColWidth="9.140625" defaultRowHeight="12.75"/>
  <cols>
    <col min="1" max="1" width="3.00390625" style="0" hidden="1" customWidth="1"/>
    <col min="2" max="3" width="5.57421875" style="0" bestFit="1" customWidth="1"/>
    <col min="4" max="4" width="19.28125" style="0" customWidth="1"/>
    <col min="5" max="5" width="13.7109375" style="0" customWidth="1"/>
    <col min="6" max="6" width="8.421875" style="0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customHeight="1" thickBot="1">
      <c r="B2" s="146" t="s">
        <v>57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39" customHeight="1" thickBot="1">
      <c r="B3" s="147" t="s">
        <v>0</v>
      </c>
      <c r="C3" s="147"/>
      <c r="D3" s="6" t="s">
        <v>1</v>
      </c>
      <c r="E3" s="6" t="s">
        <v>2</v>
      </c>
      <c r="F3" s="7" t="s">
        <v>3</v>
      </c>
      <c r="G3" s="8" t="s">
        <v>61</v>
      </c>
      <c r="H3" s="9" t="s">
        <v>62</v>
      </c>
      <c r="I3" s="10"/>
      <c r="J3" s="11" t="s">
        <v>4</v>
      </c>
      <c r="K3" s="8" t="s">
        <v>63</v>
      </c>
      <c r="L3" s="9" t="s">
        <v>64</v>
      </c>
      <c r="M3" s="10"/>
      <c r="N3" s="10" t="s">
        <v>5</v>
      </c>
      <c r="O3" s="23" t="s">
        <v>6</v>
      </c>
      <c r="P3" s="24" t="s">
        <v>65</v>
      </c>
      <c r="Q3" s="25" t="s">
        <v>66</v>
      </c>
      <c r="R3" s="12"/>
      <c r="S3" s="13" t="s">
        <v>7</v>
      </c>
      <c r="T3" s="11" t="s">
        <v>8</v>
      </c>
    </row>
    <row r="4" spans="2:20" ht="18.75">
      <c r="B4" s="14">
        <v>6</v>
      </c>
      <c r="C4" s="15">
        <v>12</v>
      </c>
      <c r="D4" s="16" t="s">
        <v>72</v>
      </c>
      <c r="E4" s="89" t="s">
        <v>51</v>
      </c>
      <c r="F4" s="20" t="s">
        <v>124</v>
      </c>
      <c r="G4" s="27">
        <v>18.1</v>
      </c>
      <c r="H4" s="27">
        <v>13</v>
      </c>
      <c r="I4" s="47">
        <f>COUNTIF(G$4:G$15,"&lt;"&amp;G4)*ROWS(G$4:G$15)+COUNTIF(H$4:H$15,"&lt;"&amp;H4)</f>
        <v>55</v>
      </c>
      <c r="J4" s="50">
        <f>IF(COUNTIF(I$4:I$15,I4)&gt;1,RANK(I4,I$4:I$15,0)+(COUNT(I$4:I$15)+1-RANK(I4,I$4:I$15,0)-RANK(I4,I$4:I$15,1))/2,RANK(I4,I$4:I$15,0)+(COUNT(I$4:I$15)+1-RANK(I4,I$4:I$15,0)-RANK(I4,I$4:I$15,1)))</f>
        <v>8</v>
      </c>
      <c r="K4" s="27">
        <v>10.5</v>
      </c>
      <c r="L4" s="27">
        <v>5</v>
      </c>
      <c r="M4" s="47">
        <f>COUNTIF(K$4:K$15,"&lt;"&amp;K4)*ROWS(K$4:K$15)+COUNTIF(L$4:L$15,"&lt;"&amp;L4)</f>
        <v>62</v>
      </c>
      <c r="N4" s="50">
        <f>IF(COUNTIF(M$4:M$15,M4)&gt;1,RANK(M4,M$4:M$15,0)+(COUNT(M$4:M$15)+1-RANK(M4,M$4:M$15,0)-RANK(M4,M$4:M$15,1))/2,RANK(M4,M$4:M$15,0)+(COUNT(M$4:M$15)+1-RANK(M4,M$4:M$15,0)-RANK(M4,M$4:M$15,1)))</f>
        <v>7</v>
      </c>
      <c r="O4" s="44">
        <f>SUM(J4,N4)</f>
        <v>15</v>
      </c>
      <c r="P4" s="41">
        <f aca="true" t="shared" si="0" ref="P4:P15">SUM(K4,G4)</f>
        <v>28.6</v>
      </c>
      <c r="Q4" s="28">
        <f aca="true" t="shared" si="1" ref="Q4:Q15">SUM(L4,H4)</f>
        <v>18</v>
      </c>
      <c r="R4" s="32">
        <f>(COUNTIF(O$4:O$15,"&gt;"&amp;O4)*ROWS(O$4:O$14)+COUNTIF(P$4:P$15,"&lt;"&amp;P4))*ROWS(O$4:O$15)+COUNTIF(Q$4:Q$15,"&lt;"&amp;Q4)</f>
        <v>449</v>
      </c>
      <c r="S4" s="38">
        <f>IF(COUNTIF(R$4:R$15,R4)&gt;1,RANK(R4,R$4:R$15,0)+(COUNT(R$4:R$15)+1-RANK(R4,R$4:R$15,0)-RANK(R4,R$4:R$15,1))/2,RANK(R4,R$4:R$15,0)+(COUNT(R$4:R$15)+1-RANK(R4,R$4:R$15,0)-RANK(R4,R$4:R$15,1)))</f>
        <v>8</v>
      </c>
      <c r="T4" s="35">
        <v>15</v>
      </c>
    </row>
    <row r="5" spans="2:20" ht="18.75">
      <c r="B5" s="17">
        <v>5</v>
      </c>
      <c r="C5" s="1">
        <v>11</v>
      </c>
      <c r="D5" s="72" t="s">
        <v>98</v>
      </c>
      <c r="E5" s="90" t="s">
        <v>45</v>
      </c>
      <c r="F5" s="21" t="s">
        <v>128</v>
      </c>
      <c r="G5" s="29">
        <v>21</v>
      </c>
      <c r="H5" s="29">
        <v>8</v>
      </c>
      <c r="I5" s="48">
        <f aca="true" t="shared" si="2" ref="I5:I15">COUNTIF(G$4:G$15,"&lt;"&amp;G5)*ROWS(G$4:G$15)+COUNTIF(H$4:H$15,"&lt;"&amp;H5)</f>
        <v>87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5</v>
      </c>
      <c r="K5" s="29">
        <v>6.3</v>
      </c>
      <c r="L5" s="29">
        <v>7</v>
      </c>
      <c r="M5" s="48">
        <f aca="true" t="shared" si="4" ref="M5:M15">COUNTIF(K$4:K$15,"&lt;"&amp;K5)*ROWS(K$4:K$15)+COUNTIF(L$4:L$15,"&lt;"&amp;L5)</f>
        <v>30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10</v>
      </c>
      <c r="O5" s="45">
        <f aca="true" t="shared" si="6" ref="O5:O15">SUM(J5,N5)</f>
        <v>15</v>
      </c>
      <c r="P5" s="42">
        <f t="shared" si="0"/>
        <v>27.3</v>
      </c>
      <c r="Q5" s="26">
        <f t="shared" si="1"/>
        <v>15</v>
      </c>
      <c r="R5" s="33">
        <f aca="true" t="shared" si="7" ref="R5:R15">(COUNTIF(O$4:O$15,"&gt;"&amp;O5)*ROWS(O$4:O$14)+COUNTIF(P$4:P$15,"&lt;"&amp;P5))*ROWS(O$4:O$15)+COUNTIF(Q$4:Q$15,"&lt;"&amp;Q5)</f>
        <v>436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9</v>
      </c>
      <c r="T5" s="36">
        <v>10</v>
      </c>
    </row>
    <row r="6" spans="2:20" ht="18.75">
      <c r="B6" s="17">
        <v>1</v>
      </c>
      <c r="C6" s="1">
        <v>7</v>
      </c>
      <c r="D6" s="72" t="s">
        <v>74</v>
      </c>
      <c r="E6" s="90" t="s">
        <v>38</v>
      </c>
      <c r="F6" s="21" t="s">
        <v>120</v>
      </c>
      <c r="G6" s="29">
        <v>24</v>
      </c>
      <c r="H6" s="29">
        <v>18</v>
      </c>
      <c r="I6" s="48">
        <f t="shared" si="2"/>
        <v>105</v>
      </c>
      <c r="J6" s="51">
        <f t="shared" si="3"/>
        <v>4</v>
      </c>
      <c r="K6" s="29">
        <v>7.7</v>
      </c>
      <c r="L6" s="29">
        <v>8</v>
      </c>
      <c r="M6" s="48">
        <f t="shared" si="4"/>
        <v>43</v>
      </c>
      <c r="N6" s="51">
        <f t="shared" si="5"/>
        <v>9</v>
      </c>
      <c r="O6" s="45">
        <f t="shared" si="6"/>
        <v>13</v>
      </c>
      <c r="P6" s="42">
        <f t="shared" si="0"/>
        <v>31.7</v>
      </c>
      <c r="Q6" s="26">
        <f t="shared" si="1"/>
        <v>26</v>
      </c>
      <c r="R6" s="33">
        <f t="shared" si="7"/>
        <v>884</v>
      </c>
      <c r="S6" s="39">
        <f t="shared" si="8"/>
        <v>5</v>
      </c>
      <c r="T6" s="36">
        <v>30</v>
      </c>
    </row>
    <row r="7" spans="2:20" ht="18.75">
      <c r="B7" s="17">
        <v>9</v>
      </c>
      <c r="C7" s="1">
        <v>3</v>
      </c>
      <c r="D7" s="72" t="s">
        <v>136</v>
      </c>
      <c r="E7" s="90" t="s">
        <v>39</v>
      </c>
      <c r="F7" s="21" t="s">
        <v>126</v>
      </c>
      <c r="G7" s="29">
        <v>8</v>
      </c>
      <c r="H7" s="29">
        <v>7</v>
      </c>
      <c r="I7" s="48">
        <f t="shared" si="2"/>
        <v>1</v>
      </c>
      <c r="J7" s="51">
        <f t="shared" si="3"/>
        <v>12</v>
      </c>
      <c r="K7" s="29">
        <v>13</v>
      </c>
      <c r="L7" s="29">
        <v>3</v>
      </c>
      <c r="M7" s="48">
        <f t="shared" si="4"/>
        <v>96</v>
      </c>
      <c r="N7" s="51">
        <f t="shared" si="5"/>
        <v>4</v>
      </c>
      <c r="O7" s="45">
        <f t="shared" si="6"/>
        <v>16</v>
      </c>
      <c r="P7" s="42">
        <f t="shared" si="0"/>
        <v>21</v>
      </c>
      <c r="Q7" s="26">
        <f t="shared" si="1"/>
        <v>10</v>
      </c>
      <c r="R7" s="33">
        <f t="shared" si="7"/>
        <v>289</v>
      </c>
      <c r="S7" s="39">
        <f t="shared" si="8"/>
        <v>10</v>
      </c>
      <c r="T7" s="36">
        <v>5</v>
      </c>
    </row>
    <row r="8" spans="2:20" ht="18.75">
      <c r="B8" s="17">
        <v>11</v>
      </c>
      <c r="C8" s="1">
        <v>5</v>
      </c>
      <c r="D8" s="72" t="s">
        <v>101</v>
      </c>
      <c r="E8" s="90" t="s">
        <v>52</v>
      </c>
      <c r="F8" s="21" t="s">
        <v>127</v>
      </c>
      <c r="G8" s="29">
        <v>26.3</v>
      </c>
      <c r="H8" s="29">
        <v>15</v>
      </c>
      <c r="I8" s="48">
        <f t="shared" si="2"/>
        <v>128</v>
      </c>
      <c r="J8" s="51">
        <f t="shared" si="3"/>
        <v>2</v>
      </c>
      <c r="K8" s="29">
        <v>21</v>
      </c>
      <c r="L8" s="29">
        <v>10</v>
      </c>
      <c r="M8" s="48">
        <f t="shared" si="4"/>
        <v>129</v>
      </c>
      <c r="N8" s="51">
        <f t="shared" si="5"/>
        <v>2</v>
      </c>
      <c r="O8" s="45">
        <f t="shared" si="6"/>
        <v>4</v>
      </c>
      <c r="P8" s="42">
        <f t="shared" si="0"/>
        <v>47.3</v>
      </c>
      <c r="Q8" s="26">
        <f t="shared" si="1"/>
        <v>25</v>
      </c>
      <c r="R8" s="33">
        <f t="shared" si="7"/>
        <v>1447</v>
      </c>
      <c r="S8" s="39">
        <f t="shared" si="8"/>
        <v>2</v>
      </c>
      <c r="T8" s="36">
        <v>45</v>
      </c>
    </row>
    <row r="9" spans="2:20" ht="18.75">
      <c r="B9" s="17">
        <v>2</v>
      </c>
      <c r="C9" s="1">
        <v>8</v>
      </c>
      <c r="D9" s="73" t="s">
        <v>102</v>
      </c>
      <c r="E9" s="90" t="s">
        <v>50</v>
      </c>
      <c r="F9" s="21" t="s">
        <v>119</v>
      </c>
      <c r="G9" s="29">
        <v>19.1</v>
      </c>
      <c r="H9" s="29">
        <v>9</v>
      </c>
      <c r="I9" s="48">
        <f t="shared" si="2"/>
        <v>64</v>
      </c>
      <c r="J9" s="51">
        <f t="shared" si="3"/>
        <v>7</v>
      </c>
      <c r="K9" s="29">
        <v>11.5</v>
      </c>
      <c r="L9" s="29">
        <v>5</v>
      </c>
      <c r="M9" s="48">
        <f t="shared" si="4"/>
        <v>74</v>
      </c>
      <c r="N9" s="51">
        <f t="shared" si="5"/>
        <v>6</v>
      </c>
      <c r="O9" s="45">
        <f t="shared" si="6"/>
        <v>13</v>
      </c>
      <c r="P9" s="42">
        <f t="shared" si="0"/>
        <v>30.6</v>
      </c>
      <c r="Q9" s="26">
        <f t="shared" si="1"/>
        <v>14</v>
      </c>
      <c r="R9" s="33">
        <f t="shared" si="7"/>
        <v>867</v>
      </c>
      <c r="S9" s="39">
        <f t="shared" si="8"/>
        <v>6</v>
      </c>
      <c r="T9" s="36">
        <v>25</v>
      </c>
    </row>
    <row r="10" spans="2:20" ht="18.75">
      <c r="B10" s="17">
        <v>8</v>
      </c>
      <c r="C10" s="1">
        <v>2</v>
      </c>
      <c r="D10" s="72" t="s">
        <v>86</v>
      </c>
      <c r="E10" s="90" t="s">
        <v>40</v>
      </c>
      <c r="F10" s="21" t="s">
        <v>129</v>
      </c>
      <c r="G10" s="29">
        <v>20.5</v>
      </c>
      <c r="H10" s="29">
        <v>10</v>
      </c>
      <c r="I10" s="48">
        <f t="shared" si="2"/>
        <v>77</v>
      </c>
      <c r="J10" s="51">
        <f t="shared" si="3"/>
        <v>6</v>
      </c>
      <c r="K10" s="29">
        <v>9.5</v>
      </c>
      <c r="L10" s="29">
        <v>8</v>
      </c>
      <c r="M10" s="48">
        <f t="shared" si="4"/>
        <v>55</v>
      </c>
      <c r="N10" s="51">
        <f t="shared" si="5"/>
        <v>8</v>
      </c>
      <c r="O10" s="45">
        <f t="shared" si="6"/>
        <v>14</v>
      </c>
      <c r="P10" s="42">
        <f t="shared" si="0"/>
        <v>30</v>
      </c>
      <c r="Q10" s="26">
        <f t="shared" si="1"/>
        <v>18</v>
      </c>
      <c r="R10" s="33">
        <f t="shared" si="7"/>
        <v>725</v>
      </c>
      <c r="S10" s="39">
        <f t="shared" si="8"/>
        <v>7</v>
      </c>
      <c r="T10" s="36">
        <v>20</v>
      </c>
    </row>
    <row r="11" spans="2:20" ht="18.75">
      <c r="B11" s="17">
        <v>7</v>
      </c>
      <c r="C11" s="1">
        <v>1</v>
      </c>
      <c r="D11" s="72" t="s">
        <v>104</v>
      </c>
      <c r="E11" s="90" t="s">
        <v>41</v>
      </c>
      <c r="F11" s="21" t="s">
        <v>130</v>
      </c>
      <c r="G11" s="29">
        <v>25.7</v>
      </c>
      <c r="H11" s="29">
        <v>24</v>
      </c>
      <c r="I11" s="48">
        <f t="shared" si="2"/>
        <v>118</v>
      </c>
      <c r="J11" s="51">
        <f t="shared" si="3"/>
        <v>3</v>
      </c>
      <c r="K11" s="29">
        <v>12.5</v>
      </c>
      <c r="L11" s="29">
        <v>11</v>
      </c>
      <c r="M11" s="48">
        <f t="shared" si="4"/>
        <v>94</v>
      </c>
      <c r="N11" s="51">
        <f t="shared" si="5"/>
        <v>5</v>
      </c>
      <c r="O11" s="45">
        <f t="shared" si="6"/>
        <v>8</v>
      </c>
      <c r="P11" s="42">
        <f t="shared" si="0"/>
        <v>38.2</v>
      </c>
      <c r="Q11" s="26">
        <f t="shared" si="1"/>
        <v>35</v>
      </c>
      <c r="R11" s="33">
        <f t="shared" si="7"/>
        <v>1295</v>
      </c>
      <c r="S11" s="39">
        <f t="shared" si="8"/>
        <v>3</v>
      </c>
      <c r="T11" s="36">
        <v>40</v>
      </c>
    </row>
    <row r="12" spans="2:20" ht="18.75">
      <c r="B12" s="17">
        <v>12</v>
      </c>
      <c r="C12" s="1">
        <v>6</v>
      </c>
      <c r="D12" s="72" t="s">
        <v>105</v>
      </c>
      <c r="E12" s="90" t="s">
        <v>42</v>
      </c>
      <c r="F12" s="21" t="s">
        <v>122</v>
      </c>
      <c r="G12" s="29">
        <v>15.1</v>
      </c>
      <c r="H12" s="29">
        <v>11</v>
      </c>
      <c r="I12" s="48">
        <f t="shared" si="2"/>
        <v>42</v>
      </c>
      <c r="J12" s="51">
        <f t="shared" si="3"/>
        <v>9</v>
      </c>
      <c r="K12" s="29">
        <v>25.4</v>
      </c>
      <c r="L12" s="29">
        <v>17</v>
      </c>
      <c r="M12" s="48">
        <f t="shared" si="4"/>
        <v>143</v>
      </c>
      <c r="N12" s="51">
        <f t="shared" si="5"/>
        <v>1</v>
      </c>
      <c r="O12" s="45">
        <f t="shared" si="6"/>
        <v>10</v>
      </c>
      <c r="P12" s="42">
        <f t="shared" si="0"/>
        <v>40.5</v>
      </c>
      <c r="Q12" s="26">
        <f t="shared" si="1"/>
        <v>28</v>
      </c>
      <c r="R12" s="33">
        <f t="shared" si="7"/>
        <v>1173</v>
      </c>
      <c r="S12" s="39">
        <f t="shared" si="8"/>
        <v>4</v>
      </c>
      <c r="T12" s="36">
        <v>35</v>
      </c>
    </row>
    <row r="13" spans="2:20" ht="18.75">
      <c r="B13" s="17">
        <v>3</v>
      </c>
      <c r="C13" s="1">
        <v>9</v>
      </c>
      <c r="D13" s="72" t="s">
        <v>106</v>
      </c>
      <c r="E13" s="90" t="s">
        <v>43</v>
      </c>
      <c r="F13" s="21" t="s">
        <v>125</v>
      </c>
      <c r="G13" s="29">
        <v>42.6</v>
      </c>
      <c r="H13" s="29">
        <v>26</v>
      </c>
      <c r="I13" s="48">
        <f t="shared" si="2"/>
        <v>143</v>
      </c>
      <c r="J13" s="51">
        <f t="shared" si="3"/>
        <v>1</v>
      </c>
      <c r="K13" s="29">
        <v>17.1</v>
      </c>
      <c r="L13" s="29">
        <v>5</v>
      </c>
      <c r="M13" s="48">
        <f t="shared" si="4"/>
        <v>110</v>
      </c>
      <c r="N13" s="51">
        <f t="shared" si="5"/>
        <v>3</v>
      </c>
      <c r="O13" s="45">
        <f t="shared" si="6"/>
        <v>4</v>
      </c>
      <c r="P13" s="42">
        <f t="shared" si="0"/>
        <v>59.7</v>
      </c>
      <c r="Q13" s="26">
        <f t="shared" si="1"/>
        <v>31</v>
      </c>
      <c r="R13" s="33">
        <f t="shared" si="7"/>
        <v>1462</v>
      </c>
      <c r="S13" s="39">
        <f t="shared" si="8"/>
        <v>1</v>
      </c>
      <c r="T13" s="36">
        <v>50</v>
      </c>
    </row>
    <row r="14" spans="2:20" ht="18.75">
      <c r="B14" s="17">
        <v>10</v>
      </c>
      <c r="C14" s="1">
        <v>4</v>
      </c>
      <c r="D14" s="5" t="s">
        <v>173</v>
      </c>
      <c r="E14" s="90" t="s">
        <v>46</v>
      </c>
      <c r="F14" s="21" t="s">
        <v>121</v>
      </c>
      <c r="G14" s="29">
        <v>10.5</v>
      </c>
      <c r="H14" s="29">
        <v>7</v>
      </c>
      <c r="I14" s="48">
        <f t="shared" si="2"/>
        <v>25</v>
      </c>
      <c r="J14" s="51">
        <f t="shared" si="3"/>
        <v>10</v>
      </c>
      <c r="K14" s="29">
        <v>5.6</v>
      </c>
      <c r="L14" s="29">
        <v>5</v>
      </c>
      <c r="M14" s="48">
        <f t="shared" si="4"/>
        <v>2</v>
      </c>
      <c r="N14" s="51">
        <f t="shared" si="5"/>
        <v>12</v>
      </c>
      <c r="O14" s="45">
        <f t="shared" si="6"/>
        <v>22</v>
      </c>
      <c r="P14" s="42">
        <f t="shared" si="0"/>
        <v>16.1</v>
      </c>
      <c r="Q14" s="26">
        <f t="shared" si="1"/>
        <v>12</v>
      </c>
      <c r="R14" s="33">
        <f t="shared" si="7"/>
        <v>14</v>
      </c>
      <c r="S14" s="39">
        <f t="shared" si="8"/>
        <v>11</v>
      </c>
      <c r="T14" s="36">
        <v>0</v>
      </c>
    </row>
    <row r="15" spans="2:20" ht="19.5" thickBot="1">
      <c r="B15" s="18">
        <v>4</v>
      </c>
      <c r="C15" s="19">
        <v>10</v>
      </c>
      <c r="D15" s="74" t="s">
        <v>175</v>
      </c>
      <c r="E15" s="91" t="s">
        <v>49</v>
      </c>
      <c r="F15" s="22" t="s">
        <v>123</v>
      </c>
      <c r="G15" s="30">
        <v>9.5</v>
      </c>
      <c r="H15" s="30">
        <v>5</v>
      </c>
      <c r="I15" s="49">
        <f t="shared" si="2"/>
        <v>12</v>
      </c>
      <c r="J15" s="52">
        <f t="shared" si="3"/>
        <v>11</v>
      </c>
      <c r="K15" s="30">
        <v>6</v>
      </c>
      <c r="L15" s="30">
        <v>4</v>
      </c>
      <c r="M15" s="49">
        <f t="shared" si="4"/>
        <v>13</v>
      </c>
      <c r="N15" s="52">
        <f t="shared" si="5"/>
        <v>11</v>
      </c>
      <c r="O15" s="46">
        <f t="shared" si="6"/>
        <v>22</v>
      </c>
      <c r="P15" s="43">
        <f t="shared" si="0"/>
        <v>15.5</v>
      </c>
      <c r="Q15" s="31">
        <f t="shared" si="1"/>
        <v>9</v>
      </c>
      <c r="R15" s="34">
        <f t="shared" si="7"/>
        <v>0</v>
      </c>
      <c r="S15" s="40">
        <f t="shared" si="8"/>
        <v>12</v>
      </c>
      <c r="T15" s="37">
        <v>0</v>
      </c>
    </row>
    <row r="16" spans="2:20" ht="12.75">
      <c r="B16" s="71"/>
      <c r="C16" s="71"/>
      <c r="D16" s="71"/>
      <c r="E16" s="71"/>
      <c r="F16" s="71"/>
      <c r="G16" s="71"/>
      <c r="H16" s="71"/>
      <c r="I16" s="71"/>
      <c r="J16" s="71">
        <f>SUM(J4:J15)</f>
        <v>78</v>
      </c>
      <c r="K16" s="71"/>
      <c r="L16" s="71"/>
      <c r="M16" s="71"/>
      <c r="N16" s="71">
        <f>SUM(N4:N15)</f>
        <v>78</v>
      </c>
      <c r="O16" s="71">
        <f>SUM(O4:O15)</f>
        <v>156</v>
      </c>
      <c r="P16" s="71"/>
      <c r="Q16" s="71"/>
      <c r="R16" s="71"/>
      <c r="S16" s="71"/>
      <c r="T16" s="71">
        <f>SUM(T4:T15)</f>
        <v>275</v>
      </c>
    </row>
  </sheetData>
  <sheetProtection/>
  <mergeCells count="2">
    <mergeCell ref="B2:T2"/>
    <mergeCell ref="B3:C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9" sqref="T9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3.8515625" style="0" customWidth="1"/>
    <col min="6" max="6" width="8.421875" style="0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.75" customHeight="1" thickBot="1">
      <c r="B2" s="146" t="s">
        <v>58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39" customHeight="1" thickBot="1">
      <c r="B3" s="147" t="s">
        <v>0</v>
      </c>
      <c r="C3" s="147"/>
      <c r="D3" s="6" t="s">
        <v>1</v>
      </c>
      <c r="E3" s="6" t="s">
        <v>2</v>
      </c>
      <c r="F3" s="7" t="s">
        <v>3</v>
      </c>
      <c r="G3" s="8" t="s">
        <v>61</v>
      </c>
      <c r="H3" s="9" t="s">
        <v>62</v>
      </c>
      <c r="I3" s="10"/>
      <c r="J3" s="11" t="s">
        <v>4</v>
      </c>
      <c r="K3" s="8" t="s">
        <v>63</v>
      </c>
      <c r="L3" s="9" t="s">
        <v>64</v>
      </c>
      <c r="M3" s="10"/>
      <c r="N3" s="10" t="s">
        <v>5</v>
      </c>
      <c r="O3" s="23" t="s">
        <v>6</v>
      </c>
      <c r="P3" s="24" t="s">
        <v>65</v>
      </c>
      <c r="Q3" s="25" t="s">
        <v>66</v>
      </c>
      <c r="R3" s="12"/>
      <c r="S3" s="13" t="s">
        <v>7</v>
      </c>
      <c r="T3" s="11" t="s">
        <v>8</v>
      </c>
    </row>
    <row r="4" spans="2:20" ht="18.75">
      <c r="B4" s="14">
        <v>3</v>
      </c>
      <c r="C4" s="15">
        <v>9</v>
      </c>
      <c r="D4" s="16" t="s">
        <v>89</v>
      </c>
      <c r="E4" s="89" t="s">
        <v>51</v>
      </c>
      <c r="F4" s="20" t="s">
        <v>140</v>
      </c>
      <c r="G4" s="27">
        <v>17</v>
      </c>
      <c r="H4" s="27">
        <v>11</v>
      </c>
      <c r="I4" s="47">
        <f>COUNTIF(G$4:G$15,"&lt;"&amp;G4)*ROWS(G$4:G$15)+COUNTIF(H$4:H$15,"&lt;"&amp;H4)</f>
        <v>64</v>
      </c>
      <c r="J4" s="50">
        <f>IF(COUNTIF(I$4:I$15,I4)&gt;1,RANK(I4,I$4:I$15,0)+(COUNT(I$4:I$15)+1-RANK(I4,I$4:I$15,0)-RANK(I4,I$4:I$15,1))/2,RANK(I4,I$4:I$15,0)+(COUNT(I$4:I$15)+1-RANK(I4,I$4:I$15,0)-RANK(I4,I$4:I$15,1)))</f>
        <v>7</v>
      </c>
      <c r="K4" s="27">
        <v>16</v>
      </c>
      <c r="L4" s="27">
        <v>12</v>
      </c>
      <c r="M4" s="47">
        <f>COUNTIF(K$4:K$15,"&lt;"&amp;K4)*ROWS(K$4:K$15)+COUNTIF(L$4:L$15,"&lt;"&amp;L4)</f>
        <v>79</v>
      </c>
      <c r="N4" s="50">
        <f>IF(COUNTIF(M$4:M$15,M4)&gt;1,RANK(M4,M$4:M$15,0)+(COUNT(M$4:M$15)+1-RANK(M4,M$4:M$15,0)-RANK(M4,M$4:M$15,1))/2,RANK(M4,M$4:M$15,0)+(COUNT(M$4:M$15)+1-RANK(M4,M$4:M$15,0)-RANK(M4,M$4:M$15,1)))</f>
        <v>6</v>
      </c>
      <c r="O4" s="44">
        <f>SUM(J4,N4)</f>
        <v>13</v>
      </c>
      <c r="P4" s="41">
        <f aca="true" t="shared" si="0" ref="P4:P15">SUM(K4,G4)</f>
        <v>33</v>
      </c>
      <c r="Q4" s="28">
        <f aca="true" t="shared" si="1" ref="Q4:Q15">SUM(L4,H4)</f>
        <v>23</v>
      </c>
      <c r="R4" s="32">
        <f>(COUNTIF(O$4:O$15,"&gt;"&amp;O4)*ROWS(O$4:O$14)+COUNTIF(P$4:P$15,"&lt;"&amp;P4))*ROWS(O$4:O$15)+COUNTIF(Q$4:Q$15,"&lt;"&amp;Q4)</f>
        <v>725</v>
      </c>
      <c r="S4" s="38">
        <f>IF(COUNTIF(R$4:R$15,R4)&gt;1,RANK(R4,R$4:R$15,0)+(COUNT(R$4:R$15)+1-RANK(R4,R$4:R$15,0)-RANK(R4,R$4:R$15,1))/2,RANK(R4,R$4:R$15,0)+(COUNT(R$4:R$15)+1-RANK(R4,R$4:R$15,0)-RANK(R4,R$4:R$15,1)))</f>
        <v>7</v>
      </c>
      <c r="T4" s="35">
        <v>20</v>
      </c>
    </row>
    <row r="5" spans="2:20" ht="18.75">
      <c r="B5" s="17">
        <v>11</v>
      </c>
      <c r="C5" s="1">
        <v>5</v>
      </c>
      <c r="D5" s="72" t="s">
        <v>73</v>
      </c>
      <c r="E5" s="90" t="s">
        <v>45</v>
      </c>
      <c r="F5" s="21" t="s">
        <v>141</v>
      </c>
      <c r="G5" s="29">
        <v>25.1</v>
      </c>
      <c r="H5" s="29">
        <v>17</v>
      </c>
      <c r="I5" s="48">
        <f aca="true" t="shared" si="2" ref="I5:I15">COUNTIF(G$4:G$15,"&lt;"&amp;G5)*ROWS(G$4:G$15)+COUNTIF(H$4:H$15,"&lt;"&amp;H5)</f>
        <v>103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29">
        <v>11.5</v>
      </c>
      <c r="L5" s="29">
        <v>6</v>
      </c>
      <c r="M5" s="48">
        <f aca="true" t="shared" si="4" ref="M5:M15">COUNTIF(K$4:K$15,"&lt;"&amp;K5)*ROWS(K$4:K$15)+COUNTIF(L$4:L$15,"&lt;"&amp;L5)</f>
        <v>50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8</v>
      </c>
      <c r="O5" s="45">
        <f aca="true" t="shared" si="6" ref="O5:O15">SUM(J5,N5)</f>
        <v>12</v>
      </c>
      <c r="P5" s="42">
        <f t="shared" si="0"/>
        <v>36.6</v>
      </c>
      <c r="Q5" s="26">
        <f t="shared" si="1"/>
        <v>23</v>
      </c>
      <c r="R5" s="33">
        <f aca="true" t="shared" si="7" ref="R5:R15">(COUNTIF(O$4:O$15,"&gt;"&amp;O5)*ROWS(O$4:O$14)+COUNTIF(P$4:P$15,"&lt;"&amp;P5))*ROWS(O$4:O$15)+COUNTIF(Q$4:Q$15,"&lt;"&amp;Q5)</f>
        <v>869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6</v>
      </c>
      <c r="T5" s="36">
        <v>25</v>
      </c>
    </row>
    <row r="6" spans="2:20" ht="18.75">
      <c r="B6" s="17">
        <v>8</v>
      </c>
      <c r="C6" s="1">
        <v>2</v>
      </c>
      <c r="D6" s="72" t="s">
        <v>99</v>
      </c>
      <c r="E6" s="90" t="s">
        <v>38</v>
      </c>
      <c r="F6" s="21" t="s">
        <v>135</v>
      </c>
      <c r="G6" s="29">
        <v>17.1</v>
      </c>
      <c r="H6" s="29">
        <v>13</v>
      </c>
      <c r="I6" s="48">
        <f t="shared" si="2"/>
        <v>77</v>
      </c>
      <c r="J6" s="51">
        <f t="shared" si="3"/>
        <v>6</v>
      </c>
      <c r="K6" s="29">
        <v>10.1</v>
      </c>
      <c r="L6" s="29">
        <v>5</v>
      </c>
      <c r="M6" s="48">
        <f t="shared" si="4"/>
        <v>25</v>
      </c>
      <c r="N6" s="51">
        <f t="shared" si="5"/>
        <v>10</v>
      </c>
      <c r="O6" s="45">
        <f t="shared" si="6"/>
        <v>16</v>
      </c>
      <c r="P6" s="42">
        <f t="shared" si="0"/>
        <v>27.200000000000003</v>
      </c>
      <c r="Q6" s="26">
        <f t="shared" si="1"/>
        <v>18</v>
      </c>
      <c r="R6" s="33">
        <f t="shared" si="7"/>
        <v>434</v>
      </c>
      <c r="S6" s="39">
        <f t="shared" si="8"/>
        <v>9</v>
      </c>
      <c r="T6" s="36">
        <v>10</v>
      </c>
    </row>
    <row r="7" spans="2:20" ht="18.75">
      <c r="B7" s="17">
        <v>4</v>
      </c>
      <c r="C7" s="1">
        <v>10</v>
      </c>
      <c r="D7" s="72" t="s">
        <v>84</v>
      </c>
      <c r="E7" s="90" t="s">
        <v>39</v>
      </c>
      <c r="F7" s="21" t="s">
        <v>134</v>
      </c>
      <c r="G7" s="29">
        <v>23.5</v>
      </c>
      <c r="H7" s="29">
        <v>17</v>
      </c>
      <c r="I7" s="48">
        <f t="shared" si="2"/>
        <v>91</v>
      </c>
      <c r="J7" s="51">
        <f t="shared" si="3"/>
        <v>5</v>
      </c>
      <c r="K7" s="29">
        <v>23.2</v>
      </c>
      <c r="L7" s="29">
        <v>16</v>
      </c>
      <c r="M7" s="48">
        <f t="shared" si="4"/>
        <v>142</v>
      </c>
      <c r="N7" s="51">
        <f t="shared" si="5"/>
        <v>1</v>
      </c>
      <c r="O7" s="45">
        <f t="shared" si="6"/>
        <v>6</v>
      </c>
      <c r="P7" s="42">
        <f t="shared" si="0"/>
        <v>46.7</v>
      </c>
      <c r="Q7" s="26">
        <f t="shared" si="1"/>
        <v>33</v>
      </c>
      <c r="R7" s="33">
        <f t="shared" si="7"/>
        <v>1305</v>
      </c>
      <c r="S7" s="39">
        <f t="shared" si="8"/>
        <v>3</v>
      </c>
      <c r="T7" s="36">
        <v>40</v>
      </c>
    </row>
    <row r="8" spans="2:20" ht="30">
      <c r="B8" s="17">
        <v>6</v>
      </c>
      <c r="C8" s="1">
        <v>12</v>
      </c>
      <c r="D8" s="72" t="s">
        <v>115</v>
      </c>
      <c r="E8" s="90" t="s">
        <v>52</v>
      </c>
      <c r="F8" s="21" t="s">
        <v>144</v>
      </c>
      <c r="G8" s="29">
        <v>10.1</v>
      </c>
      <c r="H8" s="29">
        <v>5</v>
      </c>
      <c r="I8" s="48">
        <f t="shared" si="2"/>
        <v>24</v>
      </c>
      <c r="J8" s="51">
        <f t="shared" si="3"/>
        <v>10</v>
      </c>
      <c r="K8" s="29">
        <v>17.7</v>
      </c>
      <c r="L8" s="29">
        <v>16</v>
      </c>
      <c r="M8" s="48">
        <f t="shared" si="4"/>
        <v>94</v>
      </c>
      <c r="N8" s="51">
        <f t="shared" si="5"/>
        <v>5</v>
      </c>
      <c r="O8" s="45">
        <f t="shared" si="6"/>
        <v>15</v>
      </c>
      <c r="P8" s="42">
        <f t="shared" si="0"/>
        <v>27.799999999999997</v>
      </c>
      <c r="Q8" s="26">
        <f t="shared" si="1"/>
        <v>21</v>
      </c>
      <c r="R8" s="33">
        <f t="shared" si="7"/>
        <v>580</v>
      </c>
      <c r="S8" s="39">
        <f t="shared" si="8"/>
        <v>8</v>
      </c>
      <c r="T8" s="36">
        <v>15</v>
      </c>
    </row>
    <row r="9" spans="2:20" ht="18.75">
      <c r="B9" s="17">
        <v>1</v>
      </c>
      <c r="C9" s="1">
        <v>7</v>
      </c>
      <c r="D9" s="73" t="s">
        <v>85</v>
      </c>
      <c r="E9" s="90" t="s">
        <v>50</v>
      </c>
      <c r="F9" s="21" t="s">
        <v>138</v>
      </c>
      <c r="G9" s="29">
        <v>9.5</v>
      </c>
      <c r="H9" s="29">
        <v>14</v>
      </c>
      <c r="I9" s="48">
        <f t="shared" si="2"/>
        <v>18</v>
      </c>
      <c r="J9" s="51">
        <f t="shared" si="3"/>
        <v>11</v>
      </c>
      <c r="K9" s="29">
        <v>11.1</v>
      </c>
      <c r="L9" s="29">
        <v>10</v>
      </c>
      <c r="M9" s="48">
        <f t="shared" si="4"/>
        <v>40</v>
      </c>
      <c r="N9" s="51">
        <f t="shared" si="5"/>
        <v>9</v>
      </c>
      <c r="O9" s="45">
        <f t="shared" si="6"/>
        <v>20</v>
      </c>
      <c r="P9" s="42">
        <f t="shared" si="0"/>
        <v>20.6</v>
      </c>
      <c r="Q9" s="26">
        <f t="shared" si="1"/>
        <v>24</v>
      </c>
      <c r="R9" s="33">
        <f t="shared" si="7"/>
        <v>295</v>
      </c>
      <c r="S9" s="39">
        <f t="shared" si="8"/>
        <v>10</v>
      </c>
      <c r="T9" s="36">
        <v>5</v>
      </c>
    </row>
    <row r="10" spans="2:20" ht="18.75">
      <c r="B10" s="17">
        <v>9</v>
      </c>
      <c r="C10" s="1">
        <v>3</v>
      </c>
      <c r="D10" s="72" t="s">
        <v>95</v>
      </c>
      <c r="E10" s="90" t="s">
        <v>40</v>
      </c>
      <c r="F10" s="21" t="s">
        <v>145</v>
      </c>
      <c r="G10" s="29">
        <v>30.5</v>
      </c>
      <c r="H10" s="29">
        <v>26</v>
      </c>
      <c r="I10" s="48">
        <f t="shared" si="2"/>
        <v>142</v>
      </c>
      <c r="J10" s="51">
        <f t="shared" si="3"/>
        <v>1</v>
      </c>
      <c r="K10" s="29">
        <v>19.6</v>
      </c>
      <c r="L10" s="29">
        <v>13</v>
      </c>
      <c r="M10" s="48">
        <f t="shared" si="4"/>
        <v>104</v>
      </c>
      <c r="N10" s="51">
        <f t="shared" si="5"/>
        <v>4</v>
      </c>
      <c r="O10" s="45">
        <f t="shared" si="6"/>
        <v>5</v>
      </c>
      <c r="P10" s="42">
        <f t="shared" si="0"/>
        <v>50.1</v>
      </c>
      <c r="Q10" s="26">
        <f t="shared" si="1"/>
        <v>39</v>
      </c>
      <c r="R10" s="33">
        <f t="shared" si="7"/>
        <v>1462</v>
      </c>
      <c r="S10" s="39">
        <f t="shared" si="8"/>
        <v>1</v>
      </c>
      <c r="T10" s="36">
        <v>50</v>
      </c>
    </row>
    <row r="11" spans="2:20" ht="18.75">
      <c r="B11" s="17">
        <v>7</v>
      </c>
      <c r="C11" s="1">
        <v>1</v>
      </c>
      <c r="D11" s="72" t="s">
        <v>87</v>
      </c>
      <c r="E11" s="90" t="s">
        <v>41</v>
      </c>
      <c r="F11" s="21" t="s">
        <v>143</v>
      </c>
      <c r="G11" s="29">
        <v>14.5</v>
      </c>
      <c r="H11" s="29">
        <v>8</v>
      </c>
      <c r="I11" s="48">
        <f t="shared" si="2"/>
        <v>49</v>
      </c>
      <c r="J11" s="51">
        <f t="shared" si="3"/>
        <v>8</v>
      </c>
      <c r="K11" s="29">
        <v>22.1</v>
      </c>
      <c r="L11" s="29">
        <v>11</v>
      </c>
      <c r="M11" s="48">
        <f t="shared" si="4"/>
        <v>126</v>
      </c>
      <c r="N11" s="51">
        <f t="shared" si="5"/>
        <v>2</v>
      </c>
      <c r="O11" s="45">
        <f t="shared" si="6"/>
        <v>10</v>
      </c>
      <c r="P11" s="42">
        <f t="shared" si="0"/>
        <v>36.6</v>
      </c>
      <c r="Q11" s="26">
        <f t="shared" si="1"/>
        <v>19</v>
      </c>
      <c r="R11" s="33">
        <f t="shared" si="7"/>
        <v>999</v>
      </c>
      <c r="S11" s="39">
        <f t="shared" si="8"/>
        <v>5</v>
      </c>
      <c r="T11" s="36">
        <v>30</v>
      </c>
    </row>
    <row r="12" spans="2:20" ht="18.75">
      <c r="B12" s="17">
        <v>5</v>
      </c>
      <c r="C12" s="1">
        <v>11</v>
      </c>
      <c r="D12" s="72" t="s">
        <v>111</v>
      </c>
      <c r="E12" s="90" t="s">
        <v>42</v>
      </c>
      <c r="F12" s="21" t="s">
        <v>133</v>
      </c>
      <c r="G12" s="29">
        <v>27.5</v>
      </c>
      <c r="H12" s="29">
        <v>26</v>
      </c>
      <c r="I12" s="48">
        <f t="shared" si="2"/>
        <v>118</v>
      </c>
      <c r="J12" s="51">
        <f t="shared" si="3"/>
        <v>3</v>
      </c>
      <c r="K12" s="29">
        <v>13.1</v>
      </c>
      <c r="L12" s="29">
        <v>15</v>
      </c>
      <c r="M12" s="48">
        <f t="shared" si="4"/>
        <v>69</v>
      </c>
      <c r="N12" s="51">
        <f t="shared" si="5"/>
        <v>7</v>
      </c>
      <c r="O12" s="45">
        <f t="shared" si="6"/>
        <v>10</v>
      </c>
      <c r="P12" s="42">
        <f t="shared" si="0"/>
        <v>40.6</v>
      </c>
      <c r="Q12" s="26">
        <f t="shared" si="1"/>
        <v>41</v>
      </c>
      <c r="R12" s="33">
        <f t="shared" si="7"/>
        <v>1031</v>
      </c>
      <c r="S12" s="39">
        <f t="shared" si="8"/>
        <v>4</v>
      </c>
      <c r="T12" s="36">
        <v>35</v>
      </c>
    </row>
    <row r="13" spans="2:20" ht="18.75">
      <c r="B13" s="17">
        <v>12</v>
      </c>
      <c r="C13" s="1">
        <v>6</v>
      </c>
      <c r="D13" s="72" t="s">
        <v>117</v>
      </c>
      <c r="E13" s="90" t="s">
        <v>43</v>
      </c>
      <c r="F13" s="21" t="s">
        <v>139</v>
      </c>
      <c r="G13" s="29">
        <v>28.5</v>
      </c>
      <c r="H13" s="29">
        <v>18</v>
      </c>
      <c r="I13" s="48">
        <f t="shared" si="2"/>
        <v>129</v>
      </c>
      <c r="J13" s="51">
        <f t="shared" si="3"/>
        <v>2</v>
      </c>
      <c r="K13" s="29">
        <v>21</v>
      </c>
      <c r="L13" s="29">
        <v>10</v>
      </c>
      <c r="M13" s="48">
        <f t="shared" si="4"/>
        <v>112</v>
      </c>
      <c r="N13" s="51">
        <f t="shared" si="5"/>
        <v>3</v>
      </c>
      <c r="O13" s="45">
        <f t="shared" si="6"/>
        <v>5</v>
      </c>
      <c r="P13" s="42">
        <f t="shared" si="0"/>
        <v>49.5</v>
      </c>
      <c r="Q13" s="26">
        <f t="shared" si="1"/>
        <v>28</v>
      </c>
      <c r="R13" s="33">
        <f t="shared" si="7"/>
        <v>1448</v>
      </c>
      <c r="S13" s="39">
        <f t="shared" si="8"/>
        <v>2</v>
      </c>
      <c r="T13" s="36">
        <v>45</v>
      </c>
    </row>
    <row r="14" spans="2:20" ht="18.75">
      <c r="B14" s="17">
        <v>2</v>
      </c>
      <c r="C14" s="1">
        <v>8</v>
      </c>
      <c r="D14" s="5" t="s">
        <v>88</v>
      </c>
      <c r="E14" s="90" t="s">
        <v>46</v>
      </c>
      <c r="F14" s="21" t="s">
        <v>146</v>
      </c>
      <c r="G14" s="29">
        <v>7.4</v>
      </c>
      <c r="H14" s="29">
        <v>8</v>
      </c>
      <c r="I14" s="48">
        <f t="shared" si="2"/>
        <v>1</v>
      </c>
      <c r="J14" s="51">
        <f t="shared" si="3"/>
        <v>12</v>
      </c>
      <c r="K14" s="29">
        <v>6.7</v>
      </c>
      <c r="L14" s="29">
        <v>7</v>
      </c>
      <c r="M14" s="48">
        <f t="shared" si="4"/>
        <v>15</v>
      </c>
      <c r="N14" s="51">
        <f t="shared" si="5"/>
        <v>11</v>
      </c>
      <c r="O14" s="45">
        <f t="shared" si="6"/>
        <v>23</v>
      </c>
      <c r="P14" s="42">
        <f t="shared" si="0"/>
        <v>14.100000000000001</v>
      </c>
      <c r="Q14" s="26">
        <f t="shared" si="1"/>
        <v>15</v>
      </c>
      <c r="R14" s="33">
        <f t="shared" si="7"/>
        <v>13</v>
      </c>
      <c r="S14" s="39">
        <f t="shared" si="8"/>
        <v>12</v>
      </c>
      <c r="T14" s="36">
        <v>0</v>
      </c>
    </row>
    <row r="15" spans="2:20" ht="19.5" thickBot="1">
      <c r="B15" s="18">
        <v>10</v>
      </c>
      <c r="C15" s="19">
        <v>4</v>
      </c>
      <c r="D15" s="74" t="s">
        <v>108</v>
      </c>
      <c r="E15" s="91" t="s">
        <v>49</v>
      </c>
      <c r="F15" s="22" t="s">
        <v>137</v>
      </c>
      <c r="G15" s="30">
        <v>10.7</v>
      </c>
      <c r="H15" s="30">
        <v>10</v>
      </c>
      <c r="I15" s="49">
        <f t="shared" si="2"/>
        <v>39</v>
      </c>
      <c r="J15" s="52">
        <f t="shared" si="3"/>
        <v>9</v>
      </c>
      <c r="K15" s="30">
        <v>1</v>
      </c>
      <c r="L15" s="30">
        <v>1</v>
      </c>
      <c r="M15" s="49">
        <f t="shared" si="4"/>
        <v>0</v>
      </c>
      <c r="N15" s="52">
        <f t="shared" si="5"/>
        <v>12</v>
      </c>
      <c r="O15" s="46">
        <f t="shared" si="6"/>
        <v>21</v>
      </c>
      <c r="P15" s="43">
        <f t="shared" si="0"/>
        <v>11.7</v>
      </c>
      <c r="Q15" s="31">
        <f t="shared" si="1"/>
        <v>11</v>
      </c>
      <c r="R15" s="34">
        <f t="shared" si="7"/>
        <v>132</v>
      </c>
      <c r="S15" s="40">
        <f t="shared" si="8"/>
        <v>11</v>
      </c>
      <c r="T15" s="37">
        <v>0</v>
      </c>
    </row>
    <row r="16" spans="2:20" ht="12.75">
      <c r="B16" s="71"/>
      <c r="C16" s="71"/>
      <c r="D16" s="71"/>
      <c r="E16" s="71"/>
      <c r="F16" s="71"/>
      <c r="G16" s="71"/>
      <c r="H16" s="71"/>
      <c r="I16" s="71"/>
      <c r="J16" s="71">
        <f>SUM(J4:J15)</f>
        <v>78</v>
      </c>
      <c r="K16" s="71"/>
      <c r="L16" s="71"/>
      <c r="M16" s="71"/>
      <c r="N16" s="71">
        <f>SUM(N4:N15)</f>
        <v>78</v>
      </c>
      <c r="O16" s="71">
        <f>SUM(O4:O15)</f>
        <v>156</v>
      </c>
      <c r="P16" s="71"/>
      <c r="Q16" s="71"/>
      <c r="R16" s="71"/>
      <c r="S16" s="71"/>
      <c r="T16" s="71">
        <f>SUM(T4:T15)</f>
        <v>275</v>
      </c>
    </row>
  </sheetData>
  <sheetProtection/>
  <mergeCells count="2">
    <mergeCell ref="B2:T2"/>
    <mergeCell ref="B3:C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14" sqref="T14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8.28125" style="0" bestFit="1" customWidth="1"/>
    <col min="5" max="5" width="14.00390625" style="0" customWidth="1"/>
    <col min="6" max="6" width="8.28125" style="0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customHeight="1" thickBot="1">
      <c r="B2" s="146" t="s">
        <v>59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39" thickBot="1">
      <c r="B3" s="147" t="s">
        <v>179</v>
      </c>
      <c r="C3" s="147"/>
      <c r="D3" s="6" t="s">
        <v>1</v>
      </c>
      <c r="E3" s="6" t="s">
        <v>2</v>
      </c>
      <c r="F3" s="7" t="s">
        <v>3</v>
      </c>
      <c r="G3" s="8" t="s">
        <v>61</v>
      </c>
      <c r="H3" s="9" t="s">
        <v>62</v>
      </c>
      <c r="I3" s="10"/>
      <c r="J3" s="11" t="s">
        <v>4</v>
      </c>
      <c r="K3" s="8" t="s">
        <v>63</v>
      </c>
      <c r="L3" s="9" t="s">
        <v>64</v>
      </c>
      <c r="M3" s="10"/>
      <c r="N3" s="10" t="s">
        <v>5</v>
      </c>
      <c r="O3" s="23" t="s">
        <v>6</v>
      </c>
      <c r="P3" s="24" t="s">
        <v>65</v>
      </c>
      <c r="Q3" s="25" t="s">
        <v>66</v>
      </c>
      <c r="R3" s="12"/>
      <c r="S3" s="13" t="s">
        <v>7</v>
      </c>
      <c r="T3" s="11" t="s">
        <v>8</v>
      </c>
    </row>
    <row r="4" spans="2:20" ht="18.75">
      <c r="B4" s="14">
        <v>12</v>
      </c>
      <c r="C4" s="15">
        <v>6</v>
      </c>
      <c r="D4" s="16" t="s">
        <v>81</v>
      </c>
      <c r="E4" s="89" t="s">
        <v>51</v>
      </c>
      <c r="F4" s="20" t="s">
        <v>160</v>
      </c>
      <c r="G4" s="27">
        <v>21.7</v>
      </c>
      <c r="H4" s="27">
        <v>21</v>
      </c>
      <c r="I4" s="47">
        <f>COUNTIF(G$4:G$15,"&lt;"&amp;G4)*ROWS(G$4:G$15)+COUNTIF(H$4:H$15,"&lt;"&amp;H4)</f>
        <v>52</v>
      </c>
      <c r="J4" s="50">
        <f>IF(COUNTIF(I$4:I$15,I4)&gt;1,RANK(I4,I$4:I$15,0)+(COUNT(I$4:I$15)+1-RANK(I4,I$4:I$15,0)-RANK(I4,I$4:I$15,1))/2,RANK(I4,I$4:I$15,0)+(COUNT(I$4:I$15)+1-RANK(I4,I$4:I$15,0)-RANK(I4,I$4:I$15,1)))</f>
        <v>8</v>
      </c>
      <c r="K4" s="27">
        <v>48.3</v>
      </c>
      <c r="L4" s="27">
        <v>49</v>
      </c>
      <c r="M4" s="47">
        <f>COUNTIF(K$4:K$15,"&lt;"&amp;K4)*ROWS(K$4:K$15)+COUNTIF(L$4:L$15,"&lt;"&amp;L4)</f>
        <v>131</v>
      </c>
      <c r="N4" s="50">
        <f>IF(COUNTIF(M$4:M$15,M4)&gt;1,RANK(M4,M$4:M$15,0)+(COUNT(M$4:M$15)+1-RANK(M4,M$4:M$15,0)-RANK(M4,M$4:M$15,1))/2,RANK(M4,M$4:M$15,0)+(COUNT(M$4:M$15)+1-RANK(M4,M$4:M$15,0)-RANK(M4,M$4:M$15,1)))</f>
        <v>2</v>
      </c>
      <c r="O4" s="44">
        <f>SUM(J4,N4)</f>
        <v>10</v>
      </c>
      <c r="P4" s="41">
        <f aca="true" t="shared" si="0" ref="P4:P15">SUM(K4,G4)</f>
        <v>70</v>
      </c>
      <c r="Q4" s="28">
        <f aca="true" t="shared" si="1" ref="Q4:Q15">SUM(L4,H4)</f>
        <v>70</v>
      </c>
      <c r="R4" s="32">
        <f>(COUNTIF(O$4:O$15,"&gt;"&amp;O4)*ROWS(O$4:O$14)+COUNTIF(P$4:P$15,"&lt;"&amp;P4))*ROWS(O$4:O$15)+COUNTIF(Q$4:Q$15,"&lt;"&amp;Q4)</f>
        <v>1042</v>
      </c>
      <c r="S4" s="38">
        <f>IF(COUNTIF(R$4:R$15,R4)&gt;1,RANK(R4,R$4:R$15,0)+(COUNT(R$4:R$15)+1-RANK(R4,R$4:R$15,0)-RANK(R4,R$4:R$15,1))/2,RANK(R4,R$4:R$15,0)+(COUNT(R$4:R$15)+1-RANK(R4,R$4:R$15,0)-RANK(R4,R$4:R$15,1)))</f>
        <v>4</v>
      </c>
      <c r="T4" s="35">
        <v>35</v>
      </c>
    </row>
    <row r="5" spans="2:20" ht="18.75">
      <c r="B5" s="17">
        <v>3</v>
      </c>
      <c r="C5" s="1">
        <v>9</v>
      </c>
      <c r="D5" s="72" t="s">
        <v>90</v>
      </c>
      <c r="E5" s="90" t="s">
        <v>45</v>
      </c>
      <c r="F5" s="21" t="s">
        <v>155</v>
      </c>
      <c r="G5" s="29">
        <v>52.6</v>
      </c>
      <c r="H5" s="29">
        <v>53</v>
      </c>
      <c r="I5" s="48">
        <f aca="true" t="shared" si="2" ref="I5:I15">COUNTIF(G$4:G$15,"&lt;"&amp;G5)*ROWS(G$4:G$15)+COUNTIF(H$4:H$15,"&lt;"&amp;H5)</f>
        <v>143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29">
        <v>21.2</v>
      </c>
      <c r="L5" s="29">
        <v>30</v>
      </c>
      <c r="M5" s="48">
        <f aca="true" t="shared" si="4" ref="M5:M15">COUNTIF(K$4:K$15,"&lt;"&amp;K5)*ROWS(K$4:K$15)+COUNTIF(L$4:L$15,"&lt;"&amp;L5)</f>
        <v>67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7</v>
      </c>
      <c r="O5" s="45">
        <f aca="true" t="shared" si="6" ref="O5:O15">SUM(J5,N5)</f>
        <v>8</v>
      </c>
      <c r="P5" s="42">
        <f t="shared" si="0"/>
        <v>73.8</v>
      </c>
      <c r="Q5" s="26">
        <f t="shared" si="1"/>
        <v>83</v>
      </c>
      <c r="R5" s="33">
        <f aca="true" t="shared" si="7" ref="R5:R15">(COUNTIF(O$4:O$15,"&gt;"&amp;O5)*ROWS(O$4:O$14)+COUNTIF(P$4:P$15,"&lt;"&amp;P5))*ROWS(O$4:O$15)+COUNTIF(Q$4:Q$15,"&lt;"&amp;Q5)</f>
        <v>1451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36">
        <v>45</v>
      </c>
    </row>
    <row r="6" spans="2:20" ht="18.75">
      <c r="B6" s="17">
        <v>1</v>
      </c>
      <c r="C6" s="1">
        <v>7</v>
      </c>
      <c r="D6" s="72" t="s">
        <v>83</v>
      </c>
      <c r="E6" s="90" t="s">
        <v>38</v>
      </c>
      <c r="F6" s="21" t="s">
        <v>148</v>
      </c>
      <c r="G6" s="29">
        <v>12</v>
      </c>
      <c r="H6" s="29">
        <v>9</v>
      </c>
      <c r="I6" s="48">
        <f t="shared" si="2"/>
        <v>0</v>
      </c>
      <c r="J6" s="51">
        <f t="shared" si="3"/>
        <v>12</v>
      </c>
      <c r="K6" s="29">
        <v>26.2</v>
      </c>
      <c r="L6" s="29">
        <v>21</v>
      </c>
      <c r="M6" s="48">
        <f t="shared" si="4"/>
        <v>76</v>
      </c>
      <c r="N6" s="51">
        <f t="shared" si="5"/>
        <v>6</v>
      </c>
      <c r="O6" s="45">
        <f t="shared" si="6"/>
        <v>18</v>
      </c>
      <c r="P6" s="42">
        <f t="shared" si="0"/>
        <v>38.2</v>
      </c>
      <c r="Q6" s="26">
        <f t="shared" si="1"/>
        <v>30</v>
      </c>
      <c r="R6" s="33">
        <f t="shared" si="7"/>
        <v>145</v>
      </c>
      <c r="S6" s="39">
        <f t="shared" si="8"/>
        <v>11</v>
      </c>
      <c r="T6" s="36">
        <v>0</v>
      </c>
    </row>
    <row r="7" spans="2:20" ht="18.75">
      <c r="B7" s="17">
        <v>11</v>
      </c>
      <c r="C7" s="1">
        <v>5</v>
      </c>
      <c r="D7" s="72" t="s">
        <v>92</v>
      </c>
      <c r="E7" s="90" t="s">
        <v>39</v>
      </c>
      <c r="F7" s="21" t="s">
        <v>156</v>
      </c>
      <c r="G7" s="29">
        <v>49.1</v>
      </c>
      <c r="H7" s="29">
        <v>39</v>
      </c>
      <c r="I7" s="48">
        <f t="shared" si="2"/>
        <v>129</v>
      </c>
      <c r="J7" s="51">
        <f t="shared" si="3"/>
        <v>2</v>
      </c>
      <c r="K7" s="29">
        <v>28.2</v>
      </c>
      <c r="L7" s="29">
        <v>28</v>
      </c>
      <c r="M7" s="48">
        <f t="shared" si="4"/>
        <v>102</v>
      </c>
      <c r="N7" s="51">
        <f t="shared" si="5"/>
        <v>4</v>
      </c>
      <c r="O7" s="45">
        <f t="shared" si="6"/>
        <v>6</v>
      </c>
      <c r="P7" s="42">
        <f t="shared" si="0"/>
        <v>77.3</v>
      </c>
      <c r="Q7" s="26">
        <f t="shared" si="1"/>
        <v>67</v>
      </c>
      <c r="R7" s="33">
        <f t="shared" si="7"/>
        <v>1592</v>
      </c>
      <c r="S7" s="39">
        <f t="shared" si="8"/>
        <v>1</v>
      </c>
      <c r="T7" s="36">
        <v>50</v>
      </c>
    </row>
    <row r="8" spans="2:20" ht="18.75">
      <c r="B8" s="17">
        <v>7</v>
      </c>
      <c r="C8" s="1">
        <v>1</v>
      </c>
      <c r="D8" s="72" t="s">
        <v>93</v>
      </c>
      <c r="E8" s="90" t="s">
        <v>52</v>
      </c>
      <c r="F8" s="21" t="s">
        <v>158</v>
      </c>
      <c r="G8" s="29">
        <v>48.6</v>
      </c>
      <c r="H8" s="29">
        <v>31</v>
      </c>
      <c r="I8" s="48">
        <f t="shared" si="2"/>
        <v>116</v>
      </c>
      <c r="J8" s="51">
        <f t="shared" si="3"/>
        <v>3</v>
      </c>
      <c r="K8" s="29">
        <v>2.2</v>
      </c>
      <c r="L8" s="29">
        <v>4</v>
      </c>
      <c r="M8" s="48">
        <f t="shared" si="4"/>
        <v>0</v>
      </c>
      <c r="N8" s="51">
        <f t="shared" si="5"/>
        <v>12</v>
      </c>
      <c r="O8" s="45">
        <f t="shared" si="6"/>
        <v>15</v>
      </c>
      <c r="P8" s="42">
        <f t="shared" si="0"/>
        <v>50.800000000000004</v>
      </c>
      <c r="Q8" s="26">
        <f t="shared" si="1"/>
        <v>35</v>
      </c>
      <c r="R8" s="33">
        <f t="shared" si="7"/>
        <v>459</v>
      </c>
      <c r="S8" s="39">
        <f t="shared" si="8"/>
        <v>7</v>
      </c>
      <c r="T8" s="36">
        <v>20</v>
      </c>
    </row>
    <row r="9" spans="2:20" ht="18.75">
      <c r="B9" s="17">
        <v>10</v>
      </c>
      <c r="C9" s="1">
        <v>4</v>
      </c>
      <c r="D9" s="73" t="s">
        <v>94</v>
      </c>
      <c r="E9" s="90" t="s">
        <v>50</v>
      </c>
      <c r="F9" s="21" t="s">
        <v>153</v>
      </c>
      <c r="G9" s="29">
        <v>13.5</v>
      </c>
      <c r="H9" s="29">
        <v>11</v>
      </c>
      <c r="I9" s="48">
        <f t="shared" si="2"/>
        <v>13</v>
      </c>
      <c r="J9" s="51">
        <f t="shared" si="3"/>
        <v>11</v>
      </c>
      <c r="K9" s="29">
        <v>17</v>
      </c>
      <c r="L9" s="29">
        <v>11</v>
      </c>
      <c r="M9" s="48">
        <f t="shared" si="4"/>
        <v>25</v>
      </c>
      <c r="N9" s="51">
        <f t="shared" si="5"/>
        <v>10</v>
      </c>
      <c r="O9" s="45">
        <f t="shared" si="6"/>
        <v>21</v>
      </c>
      <c r="P9" s="42">
        <f t="shared" si="0"/>
        <v>30.5</v>
      </c>
      <c r="Q9" s="26">
        <f t="shared" si="1"/>
        <v>22</v>
      </c>
      <c r="R9" s="33">
        <f t="shared" si="7"/>
        <v>0</v>
      </c>
      <c r="S9" s="39">
        <f t="shared" si="8"/>
        <v>12</v>
      </c>
      <c r="T9" s="36">
        <v>0</v>
      </c>
    </row>
    <row r="10" spans="2:20" ht="18.75">
      <c r="B10" s="17">
        <v>2</v>
      </c>
      <c r="C10" s="1">
        <v>8</v>
      </c>
      <c r="D10" s="72" t="s">
        <v>76</v>
      </c>
      <c r="E10" s="90" t="s">
        <v>40</v>
      </c>
      <c r="F10" s="21" t="s">
        <v>149</v>
      </c>
      <c r="G10" s="29">
        <v>14.8</v>
      </c>
      <c r="H10" s="29">
        <v>20</v>
      </c>
      <c r="I10" s="48">
        <f t="shared" si="2"/>
        <v>27</v>
      </c>
      <c r="J10" s="51">
        <f t="shared" si="3"/>
        <v>10</v>
      </c>
      <c r="K10" s="29">
        <v>50.4</v>
      </c>
      <c r="L10" s="29">
        <v>48</v>
      </c>
      <c r="M10" s="48">
        <f t="shared" si="4"/>
        <v>142</v>
      </c>
      <c r="N10" s="51">
        <f t="shared" si="5"/>
        <v>1</v>
      </c>
      <c r="O10" s="45">
        <f t="shared" si="6"/>
        <v>11</v>
      </c>
      <c r="P10" s="42">
        <f t="shared" si="0"/>
        <v>65.2</v>
      </c>
      <c r="Q10" s="26">
        <f t="shared" si="1"/>
        <v>68</v>
      </c>
      <c r="R10" s="33">
        <f t="shared" si="7"/>
        <v>897</v>
      </c>
      <c r="S10" s="39">
        <f t="shared" si="8"/>
        <v>6</v>
      </c>
      <c r="T10" s="36">
        <v>25</v>
      </c>
    </row>
    <row r="11" spans="2:20" ht="18.75">
      <c r="B11" s="17">
        <v>4</v>
      </c>
      <c r="C11" s="1">
        <v>10</v>
      </c>
      <c r="D11" s="72" t="s">
        <v>169</v>
      </c>
      <c r="E11" s="90" t="s">
        <v>41</v>
      </c>
      <c r="F11" s="21" t="s">
        <v>159</v>
      </c>
      <c r="G11" s="29">
        <v>25.1</v>
      </c>
      <c r="H11" s="29">
        <v>22</v>
      </c>
      <c r="I11" s="48">
        <f t="shared" si="2"/>
        <v>65</v>
      </c>
      <c r="J11" s="51">
        <f t="shared" si="3"/>
        <v>7</v>
      </c>
      <c r="K11" s="29">
        <v>20.2</v>
      </c>
      <c r="L11" s="29">
        <v>21</v>
      </c>
      <c r="M11" s="48">
        <f t="shared" si="4"/>
        <v>52</v>
      </c>
      <c r="N11" s="51">
        <f t="shared" si="5"/>
        <v>8</v>
      </c>
      <c r="O11" s="45">
        <f t="shared" si="6"/>
        <v>15</v>
      </c>
      <c r="P11" s="42">
        <f t="shared" si="0"/>
        <v>45.3</v>
      </c>
      <c r="Q11" s="26">
        <f t="shared" si="1"/>
        <v>43</v>
      </c>
      <c r="R11" s="33">
        <f t="shared" si="7"/>
        <v>436</v>
      </c>
      <c r="S11" s="39">
        <f t="shared" si="8"/>
        <v>9</v>
      </c>
      <c r="T11" s="36">
        <v>10</v>
      </c>
    </row>
    <row r="12" spans="2:20" ht="18.75">
      <c r="B12" s="17">
        <v>9</v>
      </c>
      <c r="C12" s="1">
        <v>3</v>
      </c>
      <c r="D12" s="72" t="s">
        <v>142</v>
      </c>
      <c r="E12" s="90" t="s">
        <v>42</v>
      </c>
      <c r="F12" s="21" t="s">
        <v>151</v>
      </c>
      <c r="G12" s="29">
        <v>27</v>
      </c>
      <c r="H12" s="29">
        <v>24</v>
      </c>
      <c r="I12" s="48">
        <f t="shared" si="2"/>
        <v>78</v>
      </c>
      <c r="J12" s="51">
        <f t="shared" si="3"/>
        <v>6</v>
      </c>
      <c r="K12" s="29">
        <v>32.8</v>
      </c>
      <c r="L12" s="29">
        <v>35</v>
      </c>
      <c r="M12" s="48">
        <f t="shared" si="4"/>
        <v>117</v>
      </c>
      <c r="N12" s="51">
        <f t="shared" si="5"/>
        <v>3</v>
      </c>
      <c r="O12" s="45">
        <f t="shared" si="6"/>
        <v>9</v>
      </c>
      <c r="P12" s="42">
        <f t="shared" si="0"/>
        <v>59.8</v>
      </c>
      <c r="Q12" s="26">
        <f t="shared" si="1"/>
        <v>59</v>
      </c>
      <c r="R12" s="33">
        <f t="shared" si="7"/>
        <v>1279</v>
      </c>
      <c r="S12" s="39">
        <f t="shared" si="8"/>
        <v>3</v>
      </c>
      <c r="T12" s="36">
        <v>40</v>
      </c>
    </row>
    <row r="13" spans="2:20" ht="18.75">
      <c r="B13" s="17">
        <v>6</v>
      </c>
      <c r="C13" s="1">
        <v>12</v>
      </c>
      <c r="D13" s="72" t="s">
        <v>96</v>
      </c>
      <c r="E13" s="90" t="s">
        <v>43</v>
      </c>
      <c r="F13" s="21" t="s">
        <v>152</v>
      </c>
      <c r="G13" s="29">
        <v>38</v>
      </c>
      <c r="H13" s="29">
        <v>45</v>
      </c>
      <c r="I13" s="48">
        <f t="shared" si="2"/>
        <v>106</v>
      </c>
      <c r="J13" s="51">
        <f t="shared" si="3"/>
        <v>4</v>
      </c>
      <c r="K13" s="29">
        <v>7.5</v>
      </c>
      <c r="L13" s="29">
        <v>12</v>
      </c>
      <c r="M13" s="48">
        <f t="shared" si="4"/>
        <v>14</v>
      </c>
      <c r="N13" s="51">
        <f t="shared" si="5"/>
        <v>11</v>
      </c>
      <c r="O13" s="45">
        <f t="shared" si="6"/>
        <v>15</v>
      </c>
      <c r="P13" s="42">
        <f t="shared" si="0"/>
        <v>45.5</v>
      </c>
      <c r="Q13" s="26">
        <f t="shared" si="1"/>
        <v>57</v>
      </c>
      <c r="R13" s="33">
        <f t="shared" si="7"/>
        <v>449</v>
      </c>
      <c r="S13" s="39">
        <f t="shared" si="8"/>
        <v>8</v>
      </c>
      <c r="T13" s="36">
        <v>15</v>
      </c>
    </row>
    <row r="14" spans="2:20" ht="18.75">
      <c r="B14" s="17">
        <v>5</v>
      </c>
      <c r="C14" s="1">
        <v>11</v>
      </c>
      <c r="D14" s="5" t="s">
        <v>107</v>
      </c>
      <c r="E14" s="90" t="s">
        <v>46</v>
      </c>
      <c r="F14" s="21" t="s">
        <v>147</v>
      </c>
      <c r="G14" s="29">
        <v>27.5</v>
      </c>
      <c r="H14" s="29">
        <v>25</v>
      </c>
      <c r="I14" s="48">
        <f t="shared" si="2"/>
        <v>91</v>
      </c>
      <c r="J14" s="51">
        <f t="shared" si="3"/>
        <v>5</v>
      </c>
      <c r="K14" s="29">
        <v>26.2</v>
      </c>
      <c r="L14" s="29">
        <v>33</v>
      </c>
      <c r="M14" s="48">
        <f t="shared" si="4"/>
        <v>80</v>
      </c>
      <c r="N14" s="51">
        <f t="shared" si="5"/>
        <v>5</v>
      </c>
      <c r="O14" s="45">
        <f t="shared" si="6"/>
        <v>10</v>
      </c>
      <c r="P14" s="42">
        <f t="shared" si="0"/>
        <v>53.7</v>
      </c>
      <c r="Q14" s="26">
        <f t="shared" si="1"/>
        <v>58</v>
      </c>
      <c r="R14" s="33">
        <f t="shared" si="7"/>
        <v>1002</v>
      </c>
      <c r="S14" s="39">
        <f t="shared" si="8"/>
        <v>5</v>
      </c>
      <c r="T14" s="36">
        <v>30</v>
      </c>
    </row>
    <row r="15" spans="2:20" ht="19.5" thickBot="1">
      <c r="B15" s="18">
        <v>8</v>
      </c>
      <c r="C15" s="19">
        <v>2</v>
      </c>
      <c r="D15" s="74" t="s">
        <v>80</v>
      </c>
      <c r="E15" s="91" t="s">
        <v>49</v>
      </c>
      <c r="F15" s="22" t="s">
        <v>161</v>
      </c>
      <c r="G15" s="30">
        <v>20.4</v>
      </c>
      <c r="H15" s="30">
        <v>18</v>
      </c>
      <c r="I15" s="49">
        <f t="shared" si="2"/>
        <v>38</v>
      </c>
      <c r="J15" s="52">
        <f t="shared" si="3"/>
        <v>9</v>
      </c>
      <c r="K15" s="30">
        <v>18</v>
      </c>
      <c r="L15" s="30">
        <v>16</v>
      </c>
      <c r="M15" s="49">
        <f t="shared" si="4"/>
        <v>39</v>
      </c>
      <c r="N15" s="52">
        <f t="shared" si="5"/>
        <v>9</v>
      </c>
      <c r="O15" s="46">
        <f t="shared" si="6"/>
        <v>18</v>
      </c>
      <c r="P15" s="43">
        <f t="shared" si="0"/>
        <v>38.4</v>
      </c>
      <c r="Q15" s="31">
        <f t="shared" si="1"/>
        <v>34</v>
      </c>
      <c r="R15" s="34">
        <f t="shared" si="7"/>
        <v>158</v>
      </c>
      <c r="S15" s="40">
        <f t="shared" si="8"/>
        <v>10</v>
      </c>
      <c r="T15" s="37">
        <v>5</v>
      </c>
    </row>
    <row r="16" spans="2:20" ht="12.75">
      <c r="B16" s="71"/>
      <c r="C16" s="71"/>
      <c r="D16" s="71"/>
      <c r="E16" s="71"/>
      <c r="F16" s="71"/>
      <c r="G16" s="71"/>
      <c r="H16" s="71"/>
      <c r="I16" s="71"/>
      <c r="J16" s="71">
        <f>SUM(J4:J15)</f>
        <v>78</v>
      </c>
      <c r="K16" s="71"/>
      <c r="L16" s="71"/>
      <c r="M16" s="71"/>
      <c r="N16" s="71">
        <f>SUM(N4:N15)</f>
        <v>78</v>
      </c>
      <c r="O16" s="71">
        <f>SUM(O4:O15)</f>
        <v>156</v>
      </c>
      <c r="P16" s="71"/>
      <c r="Q16" s="71"/>
      <c r="R16" s="71"/>
      <c r="S16" s="71"/>
      <c r="T16" s="71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tabSelected="1" zoomScalePageLayoutView="0" workbookViewId="0" topLeftCell="B1">
      <selection activeCell="T9" sqref="T9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4.00390625" style="0" customWidth="1"/>
    <col min="6" max="6" width="8.28125" style="0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customHeight="1" thickBot="1">
      <c r="B2" s="146" t="s">
        <v>60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39" customHeight="1" thickBot="1">
      <c r="B3" s="147" t="s">
        <v>0</v>
      </c>
      <c r="C3" s="147"/>
      <c r="D3" s="6" t="s">
        <v>1</v>
      </c>
      <c r="E3" s="6" t="s">
        <v>2</v>
      </c>
      <c r="F3" s="7" t="s">
        <v>3</v>
      </c>
      <c r="G3" s="8" t="s">
        <v>61</v>
      </c>
      <c r="H3" s="9" t="s">
        <v>62</v>
      </c>
      <c r="I3" s="10"/>
      <c r="J3" s="11" t="s">
        <v>4</v>
      </c>
      <c r="K3" s="8" t="s">
        <v>63</v>
      </c>
      <c r="L3" s="9" t="s">
        <v>64</v>
      </c>
      <c r="M3" s="10"/>
      <c r="N3" s="10" t="s">
        <v>5</v>
      </c>
      <c r="O3" s="23" t="s">
        <v>6</v>
      </c>
      <c r="P3" s="24" t="s">
        <v>65</v>
      </c>
      <c r="Q3" s="25" t="s">
        <v>66</v>
      </c>
      <c r="R3" s="12"/>
      <c r="S3" s="13" t="s">
        <v>7</v>
      </c>
      <c r="T3" s="11" t="s">
        <v>8</v>
      </c>
    </row>
    <row r="4" spans="2:20" ht="18.75">
      <c r="B4" s="14">
        <v>3</v>
      </c>
      <c r="C4" s="15">
        <v>9</v>
      </c>
      <c r="D4" s="16" t="s">
        <v>109</v>
      </c>
      <c r="E4" s="89" t="s">
        <v>51</v>
      </c>
      <c r="F4" s="20" t="s">
        <v>168</v>
      </c>
      <c r="G4" s="27">
        <v>4</v>
      </c>
      <c r="H4" s="27">
        <v>4</v>
      </c>
      <c r="I4" s="47">
        <f>COUNTIF(G$4:G$15,"&lt;"&amp;G4)*ROWS(G$4:G$15)+COUNTIF(H$4:H$15,"&lt;"&amp;H4)</f>
        <v>39</v>
      </c>
      <c r="J4" s="50">
        <f>IF(COUNTIF(I$4:I$15,I4)&gt;1,RANK(I4,I$4:I$15,0)+(COUNT(I$4:I$15)+1-RANK(I4,I$4:I$15,0)-RANK(I4,I$4:I$15,1))/2,RANK(I4,I$4:I$15,0)+(COUNT(I$4:I$15)+1-RANK(I4,I$4:I$15,0)-RANK(I4,I$4:I$15,1)))</f>
        <v>9</v>
      </c>
      <c r="K4" s="27">
        <v>3</v>
      </c>
      <c r="L4" s="27">
        <v>1</v>
      </c>
      <c r="M4" s="47">
        <f>COUNTIF(K$4:K$15,"&lt;"&amp;K4)*ROWS(K$4:K$15)+COUNTIF(L$4:L$15,"&lt;"&amp;L4)</f>
        <v>37</v>
      </c>
      <c r="N4" s="50">
        <f>IF(COUNTIF(M$4:M$15,M4)&gt;1,RANK(M4,M$4:M$15,0)+(COUNT(M$4:M$15)+1-RANK(M4,M$4:M$15,0)-RANK(M4,M$4:M$15,1))/2,RANK(M4,M$4:M$15,0)+(COUNT(M$4:M$15)+1-RANK(M4,M$4:M$15,0)-RANK(M4,M$4:M$15,1)))</f>
        <v>9</v>
      </c>
      <c r="O4" s="44">
        <f>SUM(J4,N4)</f>
        <v>18</v>
      </c>
      <c r="P4" s="41">
        <f aca="true" t="shared" si="0" ref="P4:P15">SUM(K4,G4)</f>
        <v>7</v>
      </c>
      <c r="Q4" s="28">
        <f aca="true" t="shared" si="1" ref="Q4:Q15">SUM(L4,H4)</f>
        <v>5</v>
      </c>
      <c r="R4" s="32">
        <f>(COUNTIF(O$4:O$15,"&gt;"&amp;O4)*ROWS(O$4:O$14)+COUNTIF(P$4:P$15,"&lt;"&amp;P4))*ROWS(O$4:O$15)+COUNTIF(Q$4:Q$15,"&lt;"&amp;Q4)</f>
        <v>421</v>
      </c>
      <c r="S4" s="38">
        <f>IF(COUNTIF(R$4:R$15,R4)&gt;1,RANK(R4,R$4:R$15,0)+(COUNT(R$4:R$15)+1-RANK(R4,R$4:R$15,0)-RANK(R4,R$4:R$15,1))/2,RANK(R4,R$4:R$15,0)+(COUNT(R$4:R$15)+1-RANK(R4,R$4:R$15,0)-RANK(R4,R$4:R$15,1)))</f>
        <v>9</v>
      </c>
      <c r="T4" s="35">
        <v>10</v>
      </c>
    </row>
    <row r="5" spans="2:20" ht="18.75">
      <c r="B5" s="17">
        <v>4</v>
      </c>
      <c r="C5" s="1">
        <v>10</v>
      </c>
      <c r="D5" s="72" t="s">
        <v>82</v>
      </c>
      <c r="E5" s="90" t="s">
        <v>45</v>
      </c>
      <c r="F5" s="21" t="s">
        <v>167</v>
      </c>
      <c r="G5" s="29">
        <v>12.8</v>
      </c>
      <c r="H5" s="29">
        <v>12</v>
      </c>
      <c r="I5" s="48">
        <f aca="true" t="shared" si="2" ref="I5:I15">COUNTIF(G$4:G$15,"&lt;"&amp;G5)*ROWS(G$4:G$15)+COUNTIF(H$4:H$15,"&lt;"&amp;H5)</f>
        <v>117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29">
        <v>7.5</v>
      </c>
      <c r="L5" s="29">
        <v>10</v>
      </c>
      <c r="M5" s="48">
        <f aca="true" t="shared" si="4" ref="M5:M15">COUNTIF(K$4:K$15,"&lt;"&amp;K5)*ROWS(K$4:K$15)+COUNTIF(L$4:L$15,"&lt;"&amp;L5)</f>
        <v>92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5</v>
      </c>
      <c r="O5" s="45">
        <f aca="true" t="shared" si="6" ref="O5:O15">SUM(J5,N5)</f>
        <v>8</v>
      </c>
      <c r="P5" s="42">
        <f t="shared" si="0"/>
        <v>20.3</v>
      </c>
      <c r="Q5" s="26">
        <f t="shared" si="1"/>
        <v>22</v>
      </c>
      <c r="R5" s="33">
        <f aca="true" t="shared" si="7" ref="R5:R15">(COUNTIF(O$4:O$15,"&gt;"&amp;O5)*ROWS(O$4:O$14)+COUNTIF(P$4:P$15,"&lt;"&amp;P5))*ROWS(O$4:O$15)+COUNTIF(Q$4:Q$15,"&lt;"&amp;Q5)</f>
        <v>1161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4</v>
      </c>
      <c r="T5" s="36">
        <v>35</v>
      </c>
    </row>
    <row r="6" spans="2:20" ht="18.75">
      <c r="B6" s="17">
        <v>1</v>
      </c>
      <c r="C6" s="1">
        <v>7</v>
      </c>
      <c r="D6" s="72" t="s">
        <v>91</v>
      </c>
      <c r="E6" s="90" t="s">
        <v>38</v>
      </c>
      <c r="F6" s="21" t="s">
        <v>171</v>
      </c>
      <c r="G6" s="29">
        <v>11.2</v>
      </c>
      <c r="H6" s="29">
        <v>9</v>
      </c>
      <c r="I6" s="48">
        <f t="shared" si="2"/>
        <v>104</v>
      </c>
      <c r="J6" s="51">
        <f t="shared" si="3"/>
        <v>4</v>
      </c>
      <c r="K6" s="29">
        <v>4.6</v>
      </c>
      <c r="L6" s="29">
        <v>4</v>
      </c>
      <c r="M6" s="48">
        <f t="shared" si="4"/>
        <v>64</v>
      </c>
      <c r="N6" s="51">
        <f t="shared" si="5"/>
        <v>7</v>
      </c>
      <c r="O6" s="45">
        <f t="shared" si="6"/>
        <v>11</v>
      </c>
      <c r="P6" s="42">
        <f t="shared" si="0"/>
        <v>15.799999999999999</v>
      </c>
      <c r="Q6" s="26">
        <f t="shared" si="1"/>
        <v>13</v>
      </c>
      <c r="R6" s="33">
        <f t="shared" si="7"/>
        <v>869</v>
      </c>
      <c r="S6" s="39">
        <f t="shared" si="8"/>
        <v>6</v>
      </c>
      <c r="T6" s="36">
        <v>25</v>
      </c>
    </row>
    <row r="7" spans="2:20" ht="18.75">
      <c r="B7" s="17">
        <v>2</v>
      </c>
      <c r="C7" s="1">
        <v>8</v>
      </c>
      <c r="D7" s="72" t="s">
        <v>100</v>
      </c>
      <c r="E7" s="90" t="s">
        <v>39</v>
      </c>
      <c r="F7" s="21" t="s">
        <v>164</v>
      </c>
      <c r="G7" s="29">
        <v>22.5</v>
      </c>
      <c r="H7" s="29">
        <v>18</v>
      </c>
      <c r="I7" s="48">
        <f t="shared" si="2"/>
        <v>143</v>
      </c>
      <c r="J7" s="51">
        <f t="shared" si="3"/>
        <v>1</v>
      </c>
      <c r="K7" s="29">
        <v>9.6</v>
      </c>
      <c r="L7" s="29">
        <v>9</v>
      </c>
      <c r="M7" s="48">
        <f t="shared" si="4"/>
        <v>103</v>
      </c>
      <c r="N7" s="51">
        <f t="shared" si="5"/>
        <v>4</v>
      </c>
      <c r="O7" s="45">
        <f t="shared" si="6"/>
        <v>5</v>
      </c>
      <c r="P7" s="42">
        <f t="shared" si="0"/>
        <v>32.1</v>
      </c>
      <c r="Q7" s="26">
        <f t="shared" si="1"/>
        <v>27</v>
      </c>
      <c r="R7" s="33">
        <f t="shared" si="7"/>
        <v>1450</v>
      </c>
      <c r="S7" s="39">
        <f t="shared" si="8"/>
        <v>2</v>
      </c>
      <c r="T7" s="36">
        <v>45</v>
      </c>
    </row>
    <row r="8" spans="2:20" ht="18.75">
      <c r="B8" s="17">
        <v>11</v>
      </c>
      <c r="C8" s="1">
        <v>5</v>
      </c>
      <c r="D8" s="72" t="s">
        <v>75</v>
      </c>
      <c r="E8" s="90" t="s">
        <v>52</v>
      </c>
      <c r="F8" s="21" t="s">
        <v>166</v>
      </c>
      <c r="G8" s="29">
        <v>13.6</v>
      </c>
      <c r="H8" s="29">
        <v>13</v>
      </c>
      <c r="I8" s="48">
        <f t="shared" si="2"/>
        <v>130</v>
      </c>
      <c r="J8" s="51">
        <f t="shared" si="3"/>
        <v>2</v>
      </c>
      <c r="K8" s="29">
        <v>11.5</v>
      </c>
      <c r="L8" s="29">
        <v>4</v>
      </c>
      <c r="M8" s="48">
        <f t="shared" si="4"/>
        <v>124</v>
      </c>
      <c r="N8" s="51">
        <f t="shared" si="5"/>
        <v>2</v>
      </c>
      <c r="O8" s="45">
        <f t="shared" si="6"/>
        <v>4</v>
      </c>
      <c r="P8" s="42">
        <f t="shared" si="0"/>
        <v>25.1</v>
      </c>
      <c r="Q8" s="26">
        <f t="shared" si="1"/>
        <v>17</v>
      </c>
      <c r="R8" s="33">
        <f t="shared" si="7"/>
        <v>1566</v>
      </c>
      <c r="S8" s="39">
        <f t="shared" si="8"/>
        <v>1</v>
      </c>
      <c r="T8" s="36">
        <v>50</v>
      </c>
    </row>
    <row r="9" spans="2:20" ht="18.75">
      <c r="B9" s="17">
        <v>6</v>
      </c>
      <c r="C9" s="1">
        <v>12</v>
      </c>
      <c r="D9" s="73" t="s">
        <v>110</v>
      </c>
      <c r="E9" s="90" t="s">
        <v>50</v>
      </c>
      <c r="F9" s="21" t="s">
        <v>163</v>
      </c>
      <c r="G9" s="29">
        <v>5</v>
      </c>
      <c r="H9" s="29">
        <v>3</v>
      </c>
      <c r="I9" s="48">
        <f t="shared" si="2"/>
        <v>50</v>
      </c>
      <c r="J9" s="51">
        <f t="shared" si="3"/>
        <v>8</v>
      </c>
      <c r="K9" s="29">
        <v>1.2</v>
      </c>
      <c r="L9" s="29">
        <v>3</v>
      </c>
      <c r="M9" s="48">
        <f t="shared" si="4"/>
        <v>15</v>
      </c>
      <c r="N9" s="51">
        <f t="shared" si="5"/>
        <v>11</v>
      </c>
      <c r="O9" s="45">
        <f t="shared" si="6"/>
        <v>19</v>
      </c>
      <c r="P9" s="42">
        <f t="shared" si="0"/>
        <v>6.2</v>
      </c>
      <c r="Q9" s="26">
        <f t="shared" si="1"/>
        <v>6</v>
      </c>
      <c r="R9" s="33">
        <f t="shared" si="7"/>
        <v>278</v>
      </c>
      <c r="S9" s="39">
        <f t="shared" si="8"/>
        <v>10</v>
      </c>
      <c r="T9" s="36">
        <v>5</v>
      </c>
    </row>
    <row r="10" spans="2:20" ht="18.75">
      <c r="B10" s="17">
        <v>5</v>
      </c>
      <c r="C10" s="1">
        <v>11</v>
      </c>
      <c r="D10" s="72" t="s">
        <v>103</v>
      </c>
      <c r="E10" s="90" t="s">
        <v>40</v>
      </c>
      <c r="F10" s="21" t="s">
        <v>172</v>
      </c>
      <c r="G10" s="29">
        <v>2.5</v>
      </c>
      <c r="H10" s="29">
        <v>2</v>
      </c>
      <c r="I10" s="48">
        <f t="shared" si="2"/>
        <v>0</v>
      </c>
      <c r="J10" s="51">
        <f t="shared" si="3"/>
        <v>11.5</v>
      </c>
      <c r="K10" s="29">
        <v>4.5</v>
      </c>
      <c r="L10" s="29">
        <v>4</v>
      </c>
      <c r="M10" s="48">
        <f t="shared" si="4"/>
        <v>52</v>
      </c>
      <c r="N10" s="51">
        <f t="shared" si="5"/>
        <v>8</v>
      </c>
      <c r="O10" s="45">
        <f t="shared" si="6"/>
        <v>19.5</v>
      </c>
      <c r="P10" s="42">
        <f t="shared" si="0"/>
        <v>7</v>
      </c>
      <c r="Q10" s="26">
        <f t="shared" si="1"/>
        <v>6</v>
      </c>
      <c r="R10" s="33">
        <f t="shared" si="7"/>
        <v>158</v>
      </c>
      <c r="S10" s="39">
        <f t="shared" si="8"/>
        <v>11</v>
      </c>
      <c r="T10" s="36">
        <v>0</v>
      </c>
    </row>
    <row r="11" spans="2:20" ht="18.75">
      <c r="B11" s="17">
        <v>12</v>
      </c>
      <c r="C11" s="1">
        <v>6</v>
      </c>
      <c r="D11" s="72" t="s">
        <v>77</v>
      </c>
      <c r="E11" s="90" t="s">
        <v>41</v>
      </c>
      <c r="F11" s="21" t="s">
        <v>162</v>
      </c>
      <c r="G11" s="29">
        <v>7.6</v>
      </c>
      <c r="H11" s="29">
        <v>7</v>
      </c>
      <c r="I11" s="48">
        <f t="shared" si="2"/>
        <v>77</v>
      </c>
      <c r="J11" s="51">
        <f t="shared" si="3"/>
        <v>6</v>
      </c>
      <c r="K11" s="29">
        <v>10.5</v>
      </c>
      <c r="L11" s="29">
        <v>10</v>
      </c>
      <c r="M11" s="48">
        <f t="shared" si="4"/>
        <v>116</v>
      </c>
      <c r="N11" s="51">
        <f t="shared" si="5"/>
        <v>3</v>
      </c>
      <c r="O11" s="45">
        <f t="shared" si="6"/>
        <v>9</v>
      </c>
      <c r="P11" s="42">
        <f t="shared" si="0"/>
        <v>18.1</v>
      </c>
      <c r="Q11" s="26">
        <f t="shared" si="1"/>
        <v>17</v>
      </c>
      <c r="R11" s="33">
        <f t="shared" si="7"/>
        <v>1014</v>
      </c>
      <c r="S11" s="39">
        <f t="shared" si="8"/>
        <v>5</v>
      </c>
      <c r="T11" s="36">
        <v>30</v>
      </c>
    </row>
    <row r="12" spans="2:20" ht="18.75">
      <c r="B12" s="17">
        <v>9</v>
      </c>
      <c r="C12" s="1">
        <v>3</v>
      </c>
      <c r="D12" s="72" t="s">
        <v>180</v>
      </c>
      <c r="E12" s="90" t="s">
        <v>42</v>
      </c>
      <c r="F12" s="21" t="s">
        <v>165</v>
      </c>
      <c r="G12" s="29">
        <v>3.4</v>
      </c>
      <c r="H12" s="29">
        <v>7</v>
      </c>
      <c r="I12" s="48">
        <f t="shared" si="2"/>
        <v>29</v>
      </c>
      <c r="J12" s="51">
        <f t="shared" si="3"/>
        <v>10</v>
      </c>
      <c r="K12" s="29">
        <v>6.9</v>
      </c>
      <c r="L12" s="29">
        <v>10</v>
      </c>
      <c r="M12" s="48">
        <f t="shared" si="4"/>
        <v>80</v>
      </c>
      <c r="N12" s="51">
        <f t="shared" si="5"/>
        <v>6</v>
      </c>
      <c r="O12" s="45">
        <f t="shared" si="6"/>
        <v>16</v>
      </c>
      <c r="P12" s="42">
        <f t="shared" si="0"/>
        <v>10.3</v>
      </c>
      <c r="Q12" s="26">
        <f t="shared" si="1"/>
        <v>17</v>
      </c>
      <c r="R12" s="33">
        <f t="shared" si="7"/>
        <v>726</v>
      </c>
      <c r="S12" s="39">
        <f t="shared" si="8"/>
        <v>7</v>
      </c>
      <c r="T12" s="36">
        <v>20</v>
      </c>
    </row>
    <row r="13" spans="2:20" ht="18.75">
      <c r="B13" s="17">
        <v>7</v>
      </c>
      <c r="C13" s="1">
        <v>1</v>
      </c>
      <c r="D13" s="72" t="s">
        <v>78</v>
      </c>
      <c r="E13" s="90" t="s">
        <v>43</v>
      </c>
      <c r="F13" s="21" t="s">
        <v>176</v>
      </c>
      <c r="G13" s="29">
        <v>8.6</v>
      </c>
      <c r="H13" s="29">
        <v>7</v>
      </c>
      <c r="I13" s="48">
        <f t="shared" si="2"/>
        <v>89</v>
      </c>
      <c r="J13" s="51">
        <f t="shared" si="3"/>
        <v>5</v>
      </c>
      <c r="K13" s="29">
        <v>27</v>
      </c>
      <c r="L13" s="29">
        <v>22</v>
      </c>
      <c r="M13" s="48">
        <f t="shared" si="4"/>
        <v>143</v>
      </c>
      <c r="N13" s="51">
        <f t="shared" si="5"/>
        <v>1</v>
      </c>
      <c r="O13" s="45">
        <f t="shared" si="6"/>
        <v>6</v>
      </c>
      <c r="P13" s="42">
        <f t="shared" si="0"/>
        <v>35.6</v>
      </c>
      <c r="Q13" s="26">
        <f t="shared" si="1"/>
        <v>29</v>
      </c>
      <c r="R13" s="33">
        <f t="shared" si="7"/>
        <v>1331</v>
      </c>
      <c r="S13" s="39">
        <f t="shared" si="8"/>
        <v>3</v>
      </c>
      <c r="T13" s="36">
        <v>40</v>
      </c>
    </row>
    <row r="14" spans="2:20" ht="18.75">
      <c r="B14" s="17">
        <v>10</v>
      </c>
      <c r="C14" s="1">
        <v>4</v>
      </c>
      <c r="D14" s="5" t="s">
        <v>79</v>
      </c>
      <c r="E14" s="90" t="s">
        <v>46</v>
      </c>
      <c r="F14" s="21" t="s">
        <v>170</v>
      </c>
      <c r="G14" s="29">
        <v>7.5</v>
      </c>
      <c r="H14" s="29">
        <v>6</v>
      </c>
      <c r="I14" s="48">
        <f t="shared" si="2"/>
        <v>64</v>
      </c>
      <c r="J14" s="51">
        <f t="shared" si="3"/>
        <v>7</v>
      </c>
      <c r="K14" s="29">
        <v>2</v>
      </c>
      <c r="L14" s="29">
        <v>2</v>
      </c>
      <c r="M14" s="48">
        <f t="shared" si="4"/>
        <v>26</v>
      </c>
      <c r="N14" s="51">
        <f t="shared" si="5"/>
        <v>10</v>
      </c>
      <c r="O14" s="45">
        <f t="shared" si="6"/>
        <v>17</v>
      </c>
      <c r="P14" s="42">
        <f t="shared" si="0"/>
        <v>9.5</v>
      </c>
      <c r="Q14" s="26">
        <f t="shared" si="1"/>
        <v>8</v>
      </c>
      <c r="R14" s="33">
        <f t="shared" si="7"/>
        <v>580</v>
      </c>
      <c r="S14" s="39">
        <f t="shared" si="8"/>
        <v>8</v>
      </c>
      <c r="T14" s="36">
        <v>15</v>
      </c>
    </row>
    <row r="15" spans="2:20" ht="19.5" thickBot="1">
      <c r="B15" s="18">
        <v>8</v>
      </c>
      <c r="C15" s="19">
        <v>2</v>
      </c>
      <c r="D15" s="74" t="s">
        <v>97</v>
      </c>
      <c r="E15" s="91" t="s">
        <v>49</v>
      </c>
      <c r="F15" s="22" t="s">
        <v>174</v>
      </c>
      <c r="G15" s="30">
        <v>2.5</v>
      </c>
      <c r="H15" s="30">
        <v>2</v>
      </c>
      <c r="I15" s="49">
        <f t="shared" si="2"/>
        <v>0</v>
      </c>
      <c r="J15" s="52">
        <f t="shared" si="3"/>
        <v>11.5</v>
      </c>
      <c r="K15" s="30">
        <v>0</v>
      </c>
      <c r="L15" s="30">
        <v>0</v>
      </c>
      <c r="M15" s="49">
        <f t="shared" si="4"/>
        <v>0</v>
      </c>
      <c r="N15" s="52">
        <f t="shared" si="5"/>
        <v>12</v>
      </c>
      <c r="O15" s="46">
        <f t="shared" si="6"/>
        <v>23.5</v>
      </c>
      <c r="P15" s="43">
        <f t="shared" si="0"/>
        <v>2.5</v>
      </c>
      <c r="Q15" s="31">
        <f t="shared" si="1"/>
        <v>2</v>
      </c>
      <c r="R15" s="34">
        <f t="shared" si="7"/>
        <v>0</v>
      </c>
      <c r="S15" s="40">
        <f t="shared" si="8"/>
        <v>12</v>
      </c>
      <c r="T15" s="37">
        <v>0</v>
      </c>
    </row>
    <row r="16" spans="2:20" ht="12.75">
      <c r="B16" s="71"/>
      <c r="C16" s="71"/>
      <c r="D16" s="71"/>
      <c r="E16" s="71"/>
      <c r="F16" s="71"/>
      <c r="G16" s="71"/>
      <c r="H16" s="71"/>
      <c r="I16" s="71"/>
      <c r="J16" s="71">
        <f>SUM(J4:J15)</f>
        <v>78</v>
      </c>
      <c r="K16" s="71"/>
      <c r="L16" s="71"/>
      <c r="M16" s="71"/>
      <c r="N16" s="71">
        <f>SUM(N4:N15)</f>
        <v>78</v>
      </c>
      <c r="O16" s="71">
        <f>SUM(O4:O15)</f>
        <v>156</v>
      </c>
      <c r="P16" s="71"/>
      <c r="Q16" s="71"/>
      <c r="R16" s="71"/>
      <c r="S16" s="71"/>
      <c r="T16" s="71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 Marek Varchula</cp:lastModifiedBy>
  <cp:lastPrinted>2016-07-10T14:18:21Z</cp:lastPrinted>
  <dcterms:created xsi:type="dcterms:W3CDTF">2013-01-10T11:46:53Z</dcterms:created>
  <dcterms:modified xsi:type="dcterms:W3CDTF">2016-07-18T05:06:15Z</dcterms:modified>
  <cp:category/>
  <cp:version/>
  <cp:contentType/>
  <cp:contentStatus/>
</cp:coreProperties>
</file>