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135" windowHeight="9713" tabRatio="736" firstSheet="4" activeTab="8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sharedStrings.xml><?xml version="1.0" encoding="utf-8"?>
<sst xmlns="http://schemas.openxmlformats.org/spreadsheetml/2006/main" count="503" uniqueCount="125">
  <si>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</si>
  <si>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</si>
  <si>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</si>
  <si>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</si>
  <si>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</si>
  <si>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</si>
  <si>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</si>
  <si>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</si>
  <si>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</si>
  <si>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</si>
  <si>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</si>
  <si>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</si>
  <si>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</si>
  <si>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</si>
  <si>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</si>
  <si>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</si>
  <si>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</si>
  <si>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</si>
  <si>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</si>
  <si>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</si>
  <si>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</si>
  <si>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</si>
  <si>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</si>
  <si>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</si>
  <si>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</si>
  <si>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</si>
  <si>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</si>
  <si>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</si>
  <si>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</si>
  <si>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</si>
  <si>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</si>
  <si>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</si>
  <si>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</si>
  <si>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</si>
  <si>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</si>
  <si>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</si>
  <si>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</si>
  <si>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</si>
  <si>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</si>
  <si>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</si>
  <si>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</si>
  <si>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</si>
  <si>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</si>
  <si>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</si>
  <si>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</si>
  <si>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</si>
  <si>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</si>
  <si>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</si>
  <si>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</si>
  <si>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>Želiezovce</t>
  </si>
  <si>
    <t>Sobota 1.preteky</t>
  </si>
  <si>
    <t>Nedeľa 2. preteky</t>
  </si>
  <si>
    <t xml:space="preserve">3+4. Preteky  </t>
  </si>
  <si>
    <t xml:space="preserve">5+6.preteky </t>
  </si>
  <si>
    <t xml:space="preserve">2. liga NEDEĽA  2. preteky CELKOM  </t>
  </si>
  <si>
    <t>2. Liga prívlač 1.+2. preteky Prešov</t>
  </si>
  <si>
    <t>2. liga SOBOTA  1. preteky</t>
  </si>
  <si>
    <t xml:space="preserve">2.liga sektor D         SOBOTA                                                                                                                                                                       </t>
  </si>
  <si>
    <t xml:space="preserve">2.liga sektor A  SOBOTA                                                                                                                                                                                  </t>
  </si>
  <si>
    <t xml:space="preserve">2.liga sektor B       SOBOTA                                                                                                                                                                            </t>
  </si>
  <si>
    <t xml:space="preserve">2. liga sektor C          SOBOTA                                                                                                                                                                      </t>
  </si>
  <si>
    <t xml:space="preserve">2 .liga sektor A  NEDEĽA                                                                                                                                                                                </t>
  </si>
  <si>
    <t xml:space="preserve">2.liga sektor B  NEDEĽA                                                                                                                                                                                </t>
  </si>
  <si>
    <t xml:space="preserve">2. liga sektor C NEDEĽA                                                                                                                                                                                </t>
  </si>
  <si>
    <t xml:space="preserve">2. liga  sektor D   NEDEĽA                                                                                                                                                                                </t>
  </si>
  <si>
    <t>1+2.preteky</t>
  </si>
  <si>
    <t>B.Bystrica A</t>
  </si>
  <si>
    <t>B.Bystrica B</t>
  </si>
  <si>
    <t>Hlohovec</t>
  </si>
  <si>
    <t>Humenné A</t>
  </si>
  <si>
    <t>Humenné B</t>
  </si>
  <si>
    <t>L.Mikuláš B</t>
  </si>
  <si>
    <t>Púchov</t>
  </si>
  <si>
    <t>Ružomberok</t>
  </si>
  <si>
    <t>Trnava</t>
  </si>
  <si>
    <t>Vranov n/T.</t>
  </si>
  <si>
    <t>Žilina</t>
  </si>
  <si>
    <t xml:space="preserve">2. liga 2019 CELKOM </t>
  </si>
  <si>
    <t>Michal Zošiak</t>
  </si>
  <si>
    <t>Marek Patráš</t>
  </si>
  <si>
    <t>Andrej Šagát</t>
  </si>
  <si>
    <t>Viktor Kováč</t>
  </si>
  <si>
    <t>Milan Majer</t>
  </si>
  <si>
    <t>Lukáš Berák</t>
  </si>
  <si>
    <t>Milan Marček</t>
  </si>
  <si>
    <t>Miroslav Levčík</t>
  </si>
  <si>
    <t>Pavel Vašíček</t>
  </si>
  <si>
    <t>Samuel Baranovič</t>
  </si>
  <si>
    <t>Martin Otávka</t>
  </si>
  <si>
    <t>Juraj Brek</t>
  </si>
  <si>
    <t>Peter Bača</t>
  </si>
  <si>
    <t>Peter Brcko</t>
  </si>
  <si>
    <t>Vladimír Chaľ</t>
  </si>
  <si>
    <t>Veronika Hromňáková</t>
  </si>
  <si>
    <t>Peter Bedri</t>
  </si>
  <si>
    <t>Matej Sorokáč</t>
  </si>
  <si>
    <t>Pavol Kadlec</t>
  </si>
  <si>
    <t>Rudolf Golec</t>
  </si>
  <si>
    <t>Miroslav Luhový</t>
  </si>
  <si>
    <t>Miroslav Mikáč</t>
  </si>
  <si>
    <t>Juraj Líška</t>
  </si>
  <si>
    <t>Peter Líška</t>
  </si>
  <si>
    <t>Lenka Líškova</t>
  </si>
  <si>
    <t>Ľubomír Líška</t>
  </si>
  <si>
    <t>Aleš Ardan</t>
  </si>
  <si>
    <t>Milan Popovič</t>
  </si>
  <si>
    <t>Michal Nič</t>
  </si>
  <si>
    <t>Patrik Lencses</t>
  </si>
  <si>
    <t>Tomáš Jenčo</t>
  </si>
  <si>
    <t>Tibor Nagy</t>
  </si>
  <si>
    <t>Michal Štaffen</t>
  </si>
  <si>
    <t>Richard Hatala</t>
  </si>
  <si>
    <r>
      <t>Štefan Heged</t>
    </r>
    <r>
      <rPr>
        <b/>
        <sz val="12"/>
        <rFont val="Calibri"/>
        <family val="2"/>
      </rPr>
      <t>ü</t>
    </r>
    <r>
      <rPr>
        <sz val="12"/>
        <rFont val="Arial"/>
        <family val="2"/>
      </rPr>
      <t>s</t>
    </r>
  </si>
  <si>
    <t>Tomáš Mihal</t>
  </si>
  <si>
    <t>Pavol Janočko</t>
  </si>
  <si>
    <t>Martin Sýkorčin</t>
  </si>
  <si>
    <t>Lukáš Nekoranec</t>
  </si>
  <si>
    <t>Ján Fuňák</t>
  </si>
  <si>
    <t>Attila Timoranský</t>
  </si>
  <si>
    <t>Peter Baláži</t>
  </si>
  <si>
    <t>Samuel Moravčík</t>
  </si>
  <si>
    <t>Juraj Kotoč</t>
  </si>
  <si>
    <t>Lenka Líšková</t>
  </si>
  <si>
    <t>Viktor Blaho</t>
  </si>
  <si>
    <t>Ondrej Pavelko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</si>
</sst>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b/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0" fillId="4" borderId="12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2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8" fillId="0" borderId="50" xfId="0" applyFont="1" applyFill="1" applyBorder="1" applyAlignment="1">
      <alignment horizontal="center" vertical="center" wrapText="1"/>
    </xf>
    <xf numFmtId="174" fontId="29" fillId="0" borderId="21" xfId="0" applyNumberFormat="1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174" fontId="29" fillId="0" borderId="25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174" fontId="29" fillId="0" borderId="29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 wrapText="1"/>
    </xf>
    <xf numFmtId="0" fontId="18" fillId="0" borderId="50" xfId="0" applyNumberFormat="1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59" xfId="0" applyNumberFormat="1" applyFont="1" applyFill="1" applyBorder="1" applyAlignment="1">
      <alignment horizontal="center" vertical="center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61" xfId="0" applyFont="1" applyFill="1" applyBorder="1" applyAlignment="1">
      <alignment horizontal="center" vertical="center" wrapText="1"/>
    </xf>
    <xf numFmtId="0" fontId="19" fillId="24" borderId="6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9" fillId="0" borderId="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19" fillId="0" borderId="7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68" xfId="0" applyFont="1" applyFill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4" borderId="71" xfId="0" applyFont="1" applyFill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18" fillId="10" borderId="73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6" xfId="0" applyBorder="1" applyAlignment="1">
      <alignment horizontal="center" vertical="center" wrapText="1"/>
    </xf>
    <xf numFmtId="0" fontId="19" fillId="4" borderId="74" xfId="0" applyFont="1" applyFill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19" fillId="4" borderId="73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0" fillId="4" borderId="77" xfId="0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19" fillId="4" borderId="67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9" fillId="4" borderId="69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T6" sqref="T6"/>
    </sheetView>
  </sheetViews>
  <sheetFormatPr defaultColWidth="9.140625" defaultRowHeight="12.75"/>
  <cols>
    <col min="1" max="1" width="0.2890625" style="0" customWidth="1"/>
    <col min="2" max="2" width="5.57421875" style="0" bestFit="1" customWidth="1"/>
    <col min="3" max="3" width="4.8515625" style="0" customWidth="1"/>
    <col min="4" max="4" width="20.140625" style="0" customWidth="1"/>
    <col min="5" max="5" width="14.71093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</cols>
  <sheetData>
    <row r="1" ht="12.75" thickBot="1"/>
    <row r="2" spans="2:20" ht="18" thickBot="1">
      <c r="B2" s="121" t="s">
        <v>58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48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4</v>
      </c>
      <c r="C4" s="49">
        <v>10</v>
      </c>
      <c r="D4" s="50"/>
      <c r="E4" s="31" t="s">
        <v>66</v>
      </c>
      <c r="F4" s="51"/>
      <c r="G4" s="52">
        <v>0</v>
      </c>
      <c r="H4" s="52">
        <v>0</v>
      </c>
      <c r="I4" s="53">
        <f>COUNTIF(G$4:G$15,"&lt;"&amp;G4)*ROWS(G$4:G$15)+COUNTIF(H$4:H$15,"&lt;"&amp;H4)</f>
        <v>0</v>
      </c>
      <c r="J4" s="54">
        <f>IF(COUNTIF(I$4:I$15,I4)&gt;1,RANK(I4,I$4:I$15,0)+(COUNT(I$4:I$15)+1-RANK(I4,I$4:I$15,0)-RANK(I4,I$4:I$15,1))/2,RANK(I4,I$4:I$15,0)+(COUNT(I$4:I$15)+1-RANK(I4,I$4:I$15,0)-RANK(I4,I$4:I$15,1)))</f>
        <v>11.5</v>
      </c>
      <c r="K4" s="110">
        <v>0</v>
      </c>
      <c r="L4" s="110">
        <v>0</v>
      </c>
      <c r="M4" s="53">
        <f>COUNTIF(K$4:K$15,"&lt;"&amp;K4)*ROWS(K$4:K$15)+COUNTIF(L$4:L$15,"&lt;"&amp;L4)</f>
        <v>0</v>
      </c>
      <c r="N4" s="54">
        <f>IF(COUNTIF(M$4:M$15,M4)&gt;1,RANK(M4,M$4:M$15,0)+(COUNT(M$4:M$15)+1-RANK(M4,M$4:M$15,0)-RANK(M4,M$4:M$15,1))/2,RANK(M4,M$4:M$15,0)+(COUNT(M$4:M$15)+1-RANK(M4,M$4:M$15,0)-RANK(M4,M$4:M$15,1)))</f>
        <v>11.5</v>
      </c>
      <c r="O4" s="55">
        <f>SUM(J4,N4)</f>
        <v>23</v>
      </c>
      <c r="P4" s="56">
        <f aca="true" t="shared" si="0" ref="P4:P15">SUM(K4,G4)</f>
        <v>0</v>
      </c>
      <c r="Q4" s="57">
        <f aca="true" t="shared" si="1" ref="Q4:Q15">SUM(L4,H4)</f>
        <v>0</v>
      </c>
      <c r="R4" s="58">
        <f>(COUNTIF(O$4:O$15,"&gt;"&amp;O4)*ROWS(O$4:O$14)+COUNTIF(P$4:P$15,"&lt;"&amp;P4))*ROWS(O$4:O$15)+COUNTIF(Q$4:Q$15,"&lt;"&amp;Q4)</f>
        <v>0</v>
      </c>
      <c r="S4" s="59">
        <v>13</v>
      </c>
      <c r="T4" s="60"/>
    </row>
    <row r="5" spans="2:20" ht="17.25">
      <c r="B5" s="61">
        <v>6</v>
      </c>
      <c r="C5" s="1">
        <v>12</v>
      </c>
      <c r="D5" s="28" t="s">
        <v>81</v>
      </c>
      <c r="E5" s="32" t="s">
        <v>67</v>
      </c>
      <c r="F5" s="62"/>
      <c r="G5" s="63">
        <v>6</v>
      </c>
      <c r="H5" s="63">
        <v>4</v>
      </c>
      <c r="I5" s="64">
        <f aca="true" t="shared" si="2" ref="I5:I15">COUNTIF(G$4:G$15,"&lt;"&amp;G5)*ROWS(G$4:G$15)+COUNTIF(H$4:H$15,"&lt;"&amp;H5)</f>
        <v>26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10</v>
      </c>
      <c r="K5" s="111">
        <v>8.8</v>
      </c>
      <c r="L5" s="111">
        <v>7</v>
      </c>
      <c r="M5" s="64">
        <f aca="true" t="shared" si="4" ref="M5:M15">COUNTIF(K$4:K$15,"&lt;"&amp;K5)*ROWS(K$4:K$15)+COUNTIF(L$4:L$15,"&lt;"&amp;L5)</f>
        <v>40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9</v>
      </c>
      <c r="O5" s="66">
        <f aca="true" t="shared" si="6" ref="O5:O15">SUM(J5,N5)</f>
        <v>19</v>
      </c>
      <c r="P5" s="67">
        <f t="shared" si="0"/>
        <v>14.8</v>
      </c>
      <c r="Q5" s="68">
        <f t="shared" si="1"/>
        <v>11</v>
      </c>
      <c r="R5" s="69">
        <f aca="true" t="shared" si="7" ref="R5:R15">(COUNTIF(O$4:O$15,"&gt;"&amp;O5)*ROWS(O$4:O$14)+COUNTIF(P$4:P$15,"&lt;"&amp;P5))*ROWS(O$4:O$15)+COUNTIF(Q$4:Q$15,"&lt;"&amp;Q5)</f>
        <v>290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71"/>
    </row>
    <row r="6" spans="2:20" ht="17.25">
      <c r="B6" s="61">
        <v>9</v>
      </c>
      <c r="C6" s="1">
        <v>3</v>
      </c>
      <c r="D6" s="28" t="s">
        <v>85</v>
      </c>
      <c r="E6" s="32" t="s">
        <v>68</v>
      </c>
      <c r="F6" s="62"/>
      <c r="G6" s="63">
        <v>29.1</v>
      </c>
      <c r="H6" s="63">
        <v>17</v>
      </c>
      <c r="I6" s="64">
        <f t="shared" si="2"/>
        <v>89</v>
      </c>
      <c r="J6" s="65">
        <f t="shared" si="3"/>
        <v>5</v>
      </c>
      <c r="K6" s="111">
        <v>11.5</v>
      </c>
      <c r="L6" s="111">
        <v>6</v>
      </c>
      <c r="M6" s="64">
        <f t="shared" si="4"/>
        <v>50</v>
      </c>
      <c r="N6" s="65">
        <f t="shared" si="5"/>
        <v>8</v>
      </c>
      <c r="O6" s="66">
        <f t="shared" si="6"/>
        <v>13</v>
      </c>
      <c r="P6" s="67">
        <f t="shared" si="0"/>
        <v>40.6</v>
      </c>
      <c r="Q6" s="68">
        <f t="shared" si="1"/>
        <v>23</v>
      </c>
      <c r="R6" s="69">
        <f t="shared" si="7"/>
        <v>724</v>
      </c>
      <c r="S6" s="70">
        <f t="shared" si="8"/>
        <v>7</v>
      </c>
      <c r="T6" s="71">
        <v>5</v>
      </c>
    </row>
    <row r="7" spans="2:20" ht="17.25">
      <c r="B7" s="61">
        <v>8</v>
      </c>
      <c r="C7" s="1">
        <v>2</v>
      </c>
      <c r="D7" s="28" t="s">
        <v>91</v>
      </c>
      <c r="E7" s="32" t="s">
        <v>69</v>
      </c>
      <c r="F7" s="62"/>
      <c r="G7" s="63">
        <v>31.5</v>
      </c>
      <c r="H7" s="63">
        <v>18</v>
      </c>
      <c r="I7" s="64">
        <f t="shared" si="2"/>
        <v>104</v>
      </c>
      <c r="J7" s="65">
        <f t="shared" si="3"/>
        <v>4</v>
      </c>
      <c r="K7" s="111">
        <v>4.8</v>
      </c>
      <c r="L7" s="111">
        <v>6</v>
      </c>
      <c r="M7" s="64">
        <f t="shared" si="4"/>
        <v>26</v>
      </c>
      <c r="N7" s="65">
        <f t="shared" si="5"/>
        <v>10</v>
      </c>
      <c r="O7" s="66">
        <f t="shared" si="6"/>
        <v>14</v>
      </c>
      <c r="P7" s="67">
        <f t="shared" si="0"/>
        <v>36.3</v>
      </c>
      <c r="Q7" s="68">
        <f t="shared" si="1"/>
        <v>24</v>
      </c>
      <c r="R7" s="69">
        <f t="shared" si="7"/>
        <v>581</v>
      </c>
      <c r="S7" s="70">
        <f t="shared" si="8"/>
        <v>8</v>
      </c>
      <c r="T7" s="71"/>
    </row>
    <row r="8" spans="2:20" ht="17.25">
      <c r="B8" s="61">
        <v>2</v>
      </c>
      <c r="C8" s="1">
        <v>8</v>
      </c>
      <c r="D8" s="28" t="s">
        <v>92</v>
      </c>
      <c r="E8" s="32" t="s">
        <v>70</v>
      </c>
      <c r="F8" s="62"/>
      <c r="G8" s="63">
        <v>20.9</v>
      </c>
      <c r="H8" s="63">
        <v>16</v>
      </c>
      <c r="I8" s="64">
        <f t="shared" si="2"/>
        <v>64</v>
      </c>
      <c r="J8" s="65">
        <f t="shared" si="3"/>
        <v>7</v>
      </c>
      <c r="K8" s="111">
        <v>25.2</v>
      </c>
      <c r="L8" s="111">
        <v>21</v>
      </c>
      <c r="M8" s="64">
        <f t="shared" si="4"/>
        <v>102</v>
      </c>
      <c r="N8" s="65">
        <f t="shared" si="5"/>
        <v>4</v>
      </c>
      <c r="O8" s="66">
        <f t="shared" si="6"/>
        <v>11</v>
      </c>
      <c r="P8" s="67">
        <f t="shared" si="0"/>
        <v>46.099999999999994</v>
      </c>
      <c r="Q8" s="68">
        <f t="shared" si="1"/>
        <v>37</v>
      </c>
      <c r="R8" s="69">
        <f t="shared" si="7"/>
        <v>882</v>
      </c>
      <c r="S8" s="70">
        <f t="shared" si="8"/>
        <v>5</v>
      </c>
      <c r="T8" s="71">
        <v>15</v>
      </c>
    </row>
    <row r="9" spans="2:20" ht="17.25">
      <c r="B9" s="61">
        <v>5</v>
      </c>
      <c r="C9" s="1">
        <v>11</v>
      </c>
      <c r="D9" s="28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11.5</v>
      </c>
      <c r="K9" s="111">
        <v>0</v>
      </c>
      <c r="L9" s="111">
        <v>0</v>
      </c>
      <c r="M9" s="64">
        <f t="shared" si="4"/>
        <v>0</v>
      </c>
      <c r="N9" s="65">
        <f t="shared" si="5"/>
        <v>11.5</v>
      </c>
      <c r="O9" s="66">
        <f t="shared" si="6"/>
        <v>23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12</v>
      </c>
      <c r="C10" s="1">
        <v>6</v>
      </c>
      <c r="D10" s="28" t="s">
        <v>96</v>
      </c>
      <c r="E10" s="32" t="s">
        <v>72</v>
      </c>
      <c r="F10" s="62"/>
      <c r="G10" s="63">
        <v>14</v>
      </c>
      <c r="H10" s="63">
        <v>17</v>
      </c>
      <c r="I10" s="64">
        <f t="shared" si="2"/>
        <v>53</v>
      </c>
      <c r="J10" s="65">
        <f t="shared" si="3"/>
        <v>8</v>
      </c>
      <c r="K10" s="111">
        <v>29.7</v>
      </c>
      <c r="L10" s="111">
        <v>27</v>
      </c>
      <c r="M10" s="64">
        <f t="shared" si="4"/>
        <v>117</v>
      </c>
      <c r="N10" s="65">
        <f t="shared" si="5"/>
        <v>3</v>
      </c>
      <c r="O10" s="66">
        <f t="shared" si="6"/>
        <v>11</v>
      </c>
      <c r="P10" s="67">
        <f t="shared" si="0"/>
        <v>43.7</v>
      </c>
      <c r="Q10" s="68">
        <f t="shared" si="1"/>
        <v>44</v>
      </c>
      <c r="R10" s="69">
        <f t="shared" si="7"/>
        <v>872</v>
      </c>
      <c r="S10" s="70">
        <f t="shared" si="8"/>
        <v>6</v>
      </c>
      <c r="T10" s="71">
        <v>10</v>
      </c>
    </row>
    <row r="11" spans="2:20" ht="17.25">
      <c r="B11" s="61">
        <v>3</v>
      </c>
      <c r="C11" s="1">
        <v>9</v>
      </c>
      <c r="D11" s="28" t="s">
        <v>103</v>
      </c>
      <c r="E11" s="32" t="s">
        <v>73</v>
      </c>
      <c r="F11" s="62"/>
      <c r="G11" s="63">
        <v>22.7</v>
      </c>
      <c r="H11" s="63">
        <v>17</v>
      </c>
      <c r="I11" s="64">
        <f t="shared" si="2"/>
        <v>77</v>
      </c>
      <c r="J11" s="65">
        <f t="shared" si="3"/>
        <v>6</v>
      </c>
      <c r="K11" s="111">
        <v>24.4</v>
      </c>
      <c r="L11" s="111">
        <v>23</v>
      </c>
      <c r="M11" s="64">
        <f t="shared" si="4"/>
        <v>91</v>
      </c>
      <c r="N11" s="65">
        <f t="shared" si="5"/>
        <v>5</v>
      </c>
      <c r="O11" s="66">
        <f t="shared" si="6"/>
        <v>11</v>
      </c>
      <c r="P11" s="67">
        <f t="shared" si="0"/>
        <v>47.099999999999994</v>
      </c>
      <c r="Q11" s="68">
        <f t="shared" si="1"/>
        <v>40</v>
      </c>
      <c r="R11" s="69">
        <f t="shared" si="7"/>
        <v>895</v>
      </c>
      <c r="S11" s="70">
        <f t="shared" si="8"/>
        <v>4</v>
      </c>
      <c r="T11" s="71">
        <v>20</v>
      </c>
    </row>
    <row r="12" spans="2:20" ht="17.25">
      <c r="B12" s="61">
        <v>11</v>
      </c>
      <c r="C12" s="1">
        <v>5</v>
      </c>
      <c r="D12" s="28" t="s">
        <v>104</v>
      </c>
      <c r="E12" s="32" t="s">
        <v>74</v>
      </c>
      <c r="F12" s="62"/>
      <c r="G12" s="63">
        <v>39.2</v>
      </c>
      <c r="H12" s="63">
        <v>33</v>
      </c>
      <c r="I12" s="64">
        <f t="shared" si="2"/>
        <v>130</v>
      </c>
      <c r="J12" s="65">
        <f t="shared" si="3"/>
        <v>2</v>
      </c>
      <c r="K12" s="111">
        <v>52.8</v>
      </c>
      <c r="L12" s="111">
        <v>39</v>
      </c>
      <c r="M12" s="64">
        <f t="shared" si="4"/>
        <v>143</v>
      </c>
      <c r="N12" s="65">
        <f t="shared" si="5"/>
        <v>1</v>
      </c>
      <c r="O12" s="66">
        <f t="shared" si="6"/>
        <v>3</v>
      </c>
      <c r="P12" s="67">
        <f t="shared" si="0"/>
        <v>92</v>
      </c>
      <c r="Q12" s="68">
        <f t="shared" si="1"/>
        <v>72</v>
      </c>
      <c r="R12" s="69">
        <f t="shared" si="7"/>
        <v>1595</v>
      </c>
      <c r="S12" s="70">
        <f t="shared" si="8"/>
        <v>1</v>
      </c>
      <c r="T12" s="71">
        <v>35</v>
      </c>
    </row>
    <row r="13" spans="2:20" ht="17.25">
      <c r="B13" s="61">
        <v>7</v>
      </c>
      <c r="C13" s="1">
        <v>1</v>
      </c>
      <c r="D13" s="28" t="s">
        <v>117</v>
      </c>
      <c r="E13" s="32" t="s">
        <v>75</v>
      </c>
      <c r="F13" s="62"/>
      <c r="G13" s="63">
        <v>42.4</v>
      </c>
      <c r="H13" s="63">
        <v>41</v>
      </c>
      <c r="I13" s="64">
        <f t="shared" si="2"/>
        <v>143</v>
      </c>
      <c r="J13" s="65">
        <f t="shared" si="3"/>
        <v>1</v>
      </c>
      <c r="K13" s="111">
        <v>18.7</v>
      </c>
      <c r="L13" s="111">
        <v>24</v>
      </c>
      <c r="M13" s="64">
        <f t="shared" si="4"/>
        <v>80</v>
      </c>
      <c r="N13" s="65">
        <f t="shared" si="5"/>
        <v>6</v>
      </c>
      <c r="O13" s="66">
        <f t="shared" si="6"/>
        <v>7</v>
      </c>
      <c r="P13" s="67">
        <f t="shared" si="0"/>
        <v>61.099999999999994</v>
      </c>
      <c r="Q13" s="68">
        <f t="shared" si="1"/>
        <v>65</v>
      </c>
      <c r="R13" s="69">
        <f t="shared" si="7"/>
        <v>1306</v>
      </c>
      <c r="S13" s="70">
        <f t="shared" si="8"/>
        <v>3</v>
      </c>
      <c r="T13" s="71">
        <v>25</v>
      </c>
    </row>
    <row r="14" spans="2:20" ht="17.25">
      <c r="B14" s="61">
        <v>10</v>
      </c>
      <c r="C14" s="1">
        <v>4</v>
      </c>
      <c r="D14" s="72" t="s">
        <v>118</v>
      </c>
      <c r="E14" s="32" t="s">
        <v>49</v>
      </c>
      <c r="F14" s="62"/>
      <c r="G14" s="63">
        <v>35</v>
      </c>
      <c r="H14" s="63">
        <v>24</v>
      </c>
      <c r="I14" s="64">
        <f t="shared" si="2"/>
        <v>117</v>
      </c>
      <c r="J14" s="65">
        <f t="shared" si="3"/>
        <v>3</v>
      </c>
      <c r="K14" s="111">
        <v>39.1</v>
      </c>
      <c r="L14" s="111">
        <v>30</v>
      </c>
      <c r="M14" s="64">
        <f t="shared" si="4"/>
        <v>130</v>
      </c>
      <c r="N14" s="65">
        <f t="shared" si="5"/>
        <v>2</v>
      </c>
      <c r="O14" s="66">
        <f t="shared" si="6"/>
        <v>5</v>
      </c>
      <c r="P14" s="67">
        <f t="shared" si="0"/>
        <v>74.1</v>
      </c>
      <c r="Q14" s="68">
        <f t="shared" si="1"/>
        <v>54</v>
      </c>
      <c r="R14" s="69">
        <f t="shared" si="7"/>
        <v>1449</v>
      </c>
      <c r="S14" s="70">
        <f t="shared" si="8"/>
        <v>2</v>
      </c>
      <c r="T14" s="71">
        <v>30</v>
      </c>
    </row>
    <row r="15" spans="2:20" ht="18" thickBot="1">
      <c r="B15" s="73">
        <v>1</v>
      </c>
      <c r="C15" s="74">
        <v>7</v>
      </c>
      <c r="D15" s="75" t="s">
        <v>119</v>
      </c>
      <c r="E15" s="33" t="s">
        <v>76</v>
      </c>
      <c r="F15" s="76"/>
      <c r="G15" s="77">
        <v>6.2</v>
      </c>
      <c r="H15" s="77">
        <v>6</v>
      </c>
      <c r="I15" s="78">
        <f t="shared" si="2"/>
        <v>39</v>
      </c>
      <c r="J15" s="79">
        <f t="shared" si="3"/>
        <v>9</v>
      </c>
      <c r="K15" s="112">
        <v>16.4</v>
      </c>
      <c r="L15" s="112">
        <v>16</v>
      </c>
      <c r="M15" s="78">
        <f t="shared" si="4"/>
        <v>65</v>
      </c>
      <c r="N15" s="79">
        <f t="shared" si="5"/>
        <v>7</v>
      </c>
      <c r="O15" s="80">
        <f t="shared" si="6"/>
        <v>16</v>
      </c>
      <c r="P15" s="81">
        <f t="shared" si="0"/>
        <v>22.599999999999998</v>
      </c>
      <c r="Q15" s="82">
        <f t="shared" si="1"/>
        <v>22</v>
      </c>
      <c r="R15" s="83">
        <f t="shared" si="7"/>
        <v>435</v>
      </c>
      <c r="S15" s="84">
        <f t="shared" si="8"/>
        <v>9</v>
      </c>
      <c r="T15" s="85"/>
    </row>
    <row r="16" spans="2:20" ht="12">
      <c r="B16" s="24"/>
      <c r="C16" s="24"/>
      <c r="D16" s="24"/>
      <c r="E16" s="24"/>
      <c r="F16" s="24"/>
      <c r="G16" s="24"/>
      <c r="H16" s="24"/>
      <c r="I16" s="24"/>
      <c r="J16" s="24">
        <f>SUM(J4:J15)</f>
        <v>78</v>
      </c>
      <c r="K16" s="24"/>
      <c r="L16" s="24"/>
      <c r="M16" s="24"/>
      <c r="N16" s="24">
        <f>SUM(N4:N15)</f>
        <v>78</v>
      </c>
      <c r="O16" s="24">
        <f>SUM(O4:O15)</f>
        <v>156</v>
      </c>
      <c r="P16" s="24"/>
      <c r="Q16" s="24"/>
      <c r="R16" s="24"/>
      <c r="S16" s="24"/>
      <c r="T16" s="24">
        <f>SUM(T4:T15)</f>
        <v>140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PageLayoutView="0" workbookViewId="0" topLeftCell="C1">
      <selection activeCell="B2" sqref="B2:S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2.75" thickBot="1">
      <c r="A1" s="3"/>
    </row>
    <row r="2" spans="1:19" ht="54" customHeight="1" thickBot="1">
      <c r="A2" s="3"/>
      <c r="B2" s="131" t="s">
        <v>54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26" ht="16.5" customHeight="1" thickBot="1">
      <c r="A3" s="3"/>
      <c r="B3" s="139" t="s">
        <v>9</v>
      </c>
      <c r="C3" s="129" t="s">
        <v>2</v>
      </c>
      <c r="D3" s="136" t="s">
        <v>10</v>
      </c>
      <c r="E3" s="134"/>
      <c r="F3" s="147"/>
      <c r="G3" s="136" t="s">
        <v>11</v>
      </c>
      <c r="H3" s="134"/>
      <c r="I3" s="147"/>
      <c r="J3" s="136" t="s">
        <v>12</v>
      </c>
      <c r="K3" s="134"/>
      <c r="L3" s="147"/>
      <c r="M3" s="136" t="s">
        <v>13</v>
      </c>
      <c r="N3" s="134"/>
      <c r="O3" s="147"/>
      <c r="P3" s="141" t="s">
        <v>47</v>
      </c>
      <c r="Q3" s="125" t="s">
        <v>43</v>
      </c>
      <c r="R3" s="127" t="s">
        <v>14</v>
      </c>
      <c r="S3" s="129" t="s">
        <v>46</v>
      </c>
      <c r="T3" s="2" t="s">
        <v>16</v>
      </c>
      <c r="U3" s="3"/>
      <c r="V3" s="2" t="s">
        <v>17</v>
      </c>
      <c r="W3" s="2" t="s">
        <v>18</v>
      </c>
      <c r="X3" s="3"/>
      <c r="Y3" s="3"/>
      <c r="Z3" s="3"/>
    </row>
    <row r="4" spans="1:26" ht="21" thickBot="1">
      <c r="A4" s="3"/>
      <c r="B4" s="140"/>
      <c r="C4" s="138"/>
      <c r="D4" s="86" t="s">
        <v>15</v>
      </c>
      <c r="E4" s="87" t="s">
        <v>31</v>
      </c>
      <c r="F4" s="87" t="s">
        <v>32</v>
      </c>
      <c r="G4" s="88" t="s">
        <v>15</v>
      </c>
      <c r="H4" s="87" t="s">
        <v>31</v>
      </c>
      <c r="I4" s="89" t="s">
        <v>32</v>
      </c>
      <c r="J4" s="86" t="s">
        <v>15</v>
      </c>
      <c r="K4" s="87" t="s">
        <v>31</v>
      </c>
      <c r="L4" s="87" t="s">
        <v>32</v>
      </c>
      <c r="M4" s="88" t="s">
        <v>15</v>
      </c>
      <c r="N4" s="87" t="s">
        <v>31</v>
      </c>
      <c r="O4" s="87" t="s">
        <v>32</v>
      </c>
      <c r="P4" s="143"/>
      <c r="Q4" s="144"/>
      <c r="R4" s="145"/>
      <c r="S4" s="146"/>
      <c r="T4" s="2"/>
      <c r="U4" s="3"/>
      <c r="V4" s="2"/>
      <c r="W4" s="2"/>
      <c r="X4" s="3"/>
      <c r="Y4" s="3"/>
      <c r="Z4" s="3"/>
    </row>
    <row r="5" spans="1:26" ht="18" thickBot="1">
      <c r="A5" s="3"/>
      <c r="B5" s="90" t="s">
        <v>19</v>
      </c>
      <c r="C5" s="31" t="s">
        <v>66</v>
      </c>
      <c r="D5" s="34">
        <f>LOOKUP(Nedela_I_kolo_sekt_A!S4,Nedela_I_kolo_sekt_A!S4)</f>
        <v>8</v>
      </c>
      <c r="E5" s="12">
        <f>LOOKUP(Nedela_I_kolo_sekt_A!Q4,Nedela_I_kolo_sekt_A!Q4)</f>
        <v>23</v>
      </c>
      <c r="F5" s="13">
        <f>LOOKUP(Nedela_I_kolo_sekt_A!P4,Nedela_I_kolo_sekt_A!P4)</f>
        <v>26.599999999999998</v>
      </c>
      <c r="G5" s="34">
        <f>Nedela_I_kolo_sekt_B!S4</f>
        <v>7</v>
      </c>
      <c r="H5" s="12">
        <f>Nedela_I_kolo_sekt_B!Q4</f>
        <v>10</v>
      </c>
      <c r="I5" s="13">
        <f>Nedela_I_kolo_sekt_B!P4</f>
        <v>17.2</v>
      </c>
      <c r="J5" s="34">
        <f>Nedela_I_kolo_sekt_C!S4</f>
        <v>3</v>
      </c>
      <c r="K5" s="12">
        <f>Nedela_I_kolo_sekt_C!Q4</f>
        <v>29</v>
      </c>
      <c r="L5" s="13">
        <f>Nedela_I_kolo_sekt_C!P4</f>
        <v>33.6</v>
      </c>
      <c r="M5" s="34">
        <f>Nedela_I_kolo_sekt_D!S4</f>
        <v>4</v>
      </c>
      <c r="N5" s="12">
        <f>Nedela_I_kolo_sekt_D!Q4</f>
        <v>14</v>
      </c>
      <c r="O5" s="13">
        <f>Nedela_I_kolo_sekt_D!P4</f>
        <v>12.899999999999999</v>
      </c>
      <c r="P5" s="115">
        <f>SUM(D5,G5,J5,M5)</f>
        <v>22</v>
      </c>
      <c r="Q5" s="92">
        <f>SUM(E5,H5,K5,N5)</f>
        <v>76</v>
      </c>
      <c r="R5" s="116">
        <f>SUM(F5,I5,L5,O5)</f>
        <v>90.30000000000001</v>
      </c>
      <c r="S5" s="15">
        <v>6</v>
      </c>
      <c r="T5">
        <v>44</v>
      </c>
      <c r="U5" s="3"/>
      <c r="V5" s="3">
        <v>18</v>
      </c>
      <c r="W5" s="3">
        <v>27</v>
      </c>
      <c r="X5" s="3"/>
      <c r="Y5" s="3"/>
      <c r="Z5" s="3"/>
    </row>
    <row r="6" spans="1:26" ht="17.25">
      <c r="A6" s="3"/>
      <c r="B6" s="93" t="s">
        <v>20</v>
      </c>
      <c r="C6" s="32" t="s">
        <v>67</v>
      </c>
      <c r="D6" s="35">
        <f>LOOKUP(Nedela_I_kolo_sekt_A!S5,Nedela_I_kolo_sekt_A!S5)</f>
        <v>4</v>
      </c>
      <c r="E6" s="16">
        <f>LOOKUP(Nedela_I_kolo_sekt_A!Q5,Nedela_I_kolo_sekt_A!Q5)</f>
        <v>40</v>
      </c>
      <c r="F6" s="17">
        <f>LOOKUP(Nedela_I_kolo_sekt_A!P5,Nedela_I_kolo_sekt_A!P5)</f>
        <v>38.4</v>
      </c>
      <c r="G6" s="35">
        <f>Nedela_I_kolo_sekt_B!S5</f>
        <v>3</v>
      </c>
      <c r="H6" s="16">
        <f>Nedela_I_kolo_sekt_B!Q5</f>
        <v>13</v>
      </c>
      <c r="I6" s="17">
        <f>Nedela_I_kolo_sekt_B!P5</f>
        <v>13.899999999999999</v>
      </c>
      <c r="J6" s="35">
        <f>Nedela_I_kolo_sekt_C!S5</f>
        <v>11</v>
      </c>
      <c r="K6" s="16">
        <f>Nedela_I_kolo_sekt_C!Q5</f>
        <v>3</v>
      </c>
      <c r="L6" s="17">
        <f>Nedela_I_kolo_sekt_C!P5</f>
        <v>3.5</v>
      </c>
      <c r="M6" s="35">
        <f>Nedela_I_kolo_sekt_D!S5</f>
        <v>10</v>
      </c>
      <c r="N6" s="16">
        <f>Nedela_I_kolo_sekt_D!Q5</f>
        <v>6</v>
      </c>
      <c r="O6" s="17">
        <f>Nedela_I_kolo_sekt_D!P5</f>
        <v>4.7</v>
      </c>
      <c r="P6" s="117">
        <f aca="true" t="shared" si="0" ref="P6:P16">SUM(D6,G6,J6,M6)</f>
        <v>28</v>
      </c>
      <c r="Q6" s="30">
        <f aca="true" t="shared" si="1" ref="Q6:R16">SUM(E6,H6,K6,N6)</f>
        <v>62</v>
      </c>
      <c r="R6" s="118">
        <f t="shared" si="1"/>
        <v>60.5</v>
      </c>
      <c r="S6" s="19">
        <v>9</v>
      </c>
      <c r="T6" s="4">
        <v>30</v>
      </c>
      <c r="U6" s="3"/>
      <c r="V6" s="3">
        <v>23</v>
      </c>
      <c r="W6" s="3">
        <v>11</v>
      </c>
      <c r="X6" s="3"/>
      <c r="Y6" s="3"/>
      <c r="Z6" s="3"/>
    </row>
    <row r="7" spans="1:26" ht="17.25">
      <c r="A7" s="3"/>
      <c r="B7" s="93" t="s">
        <v>21</v>
      </c>
      <c r="C7" s="32" t="s">
        <v>68</v>
      </c>
      <c r="D7" s="35">
        <f>LOOKUP(Nedela_I_kolo_sekt_A!S6,Nedela_I_kolo_sekt_A!S6)</f>
        <v>1</v>
      </c>
      <c r="E7" s="16">
        <f>LOOKUP(Nedela_I_kolo_sekt_A!Q6,Nedela_I_kolo_sekt_A!Q6)</f>
        <v>40</v>
      </c>
      <c r="F7" s="17">
        <f>LOOKUP(Nedela_I_kolo_sekt_A!P6,Nedela_I_kolo_sekt_A!P6)</f>
        <v>54.1</v>
      </c>
      <c r="G7" s="35">
        <f>Nedela_I_kolo_sekt_B!S6</f>
        <v>2</v>
      </c>
      <c r="H7" s="16">
        <f>Nedela_I_kolo_sekt_B!Q6</f>
        <v>9</v>
      </c>
      <c r="I7" s="17">
        <f>Nedela_I_kolo_sekt_B!P6</f>
        <v>14.6</v>
      </c>
      <c r="J7" s="35">
        <f>Nedela_I_kolo_sekt_C!S6</f>
        <v>8</v>
      </c>
      <c r="K7" s="16">
        <f>Nedela_I_kolo_sekt_C!Q6</f>
        <v>21</v>
      </c>
      <c r="L7" s="17">
        <f>Nedela_I_kolo_sekt_C!P6</f>
        <v>27.9</v>
      </c>
      <c r="M7" s="35">
        <f>Nedela_I_kolo_sekt_D!S6</f>
        <v>6</v>
      </c>
      <c r="N7" s="16">
        <f>Nedela_I_kolo_sekt_D!Q6</f>
        <v>4</v>
      </c>
      <c r="O7" s="17">
        <f>Nedela_I_kolo_sekt_D!P6</f>
        <v>9</v>
      </c>
      <c r="P7" s="117">
        <f t="shared" si="0"/>
        <v>17</v>
      </c>
      <c r="Q7" s="30">
        <f t="shared" si="1"/>
        <v>74</v>
      </c>
      <c r="R7" s="118">
        <f t="shared" si="1"/>
        <v>105.6</v>
      </c>
      <c r="S7" s="19">
        <v>1</v>
      </c>
      <c r="T7" s="3">
        <v>23</v>
      </c>
      <c r="U7" s="3"/>
      <c r="V7" s="3">
        <v>23</v>
      </c>
      <c r="W7" s="3">
        <v>5</v>
      </c>
      <c r="X7" s="3"/>
      <c r="Y7" s="3"/>
      <c r="Z7" s="3"/>
    </row>
    <row r="8" spans="1:26" ht="17.25">
      <c r="A8" s="3"/>
      <c r="B8" s="93" t="s">
        <v>22</v>
      </c>
      <c r="C8" s="32" t="s">
        <v>69</v>
      </c>
      <c r="D8" s="35">
        <f>LOOKUP(Nedela_I_kolo_sekt_A!S7,Nedela_I_kolo_sekt_A!S7)</f>
        <v>3</v>
      </c>
      <c r="E8" s="16">
        <f>LOOKUP(Nedela_I_kolo_sekt_A!Q7,Nedela_I_kolo_sekt_A!Q7)</f>
        <v>37</v>
      </c>
      <c r="F8" s="17">
        <f>LOOKUP(Nedela_I_kolo_sekt_A!P7,Nedela_I_kolo_sekt_A!P7)</f>
        <v>39.099999999999994</v>
      </c>
      <c r="G8" s="35">
        <f>Nedela_I_kolo_sekt_B!S7</f>
        <v>1</v>
      </c>
      <c r="H8" s="16">
        <f>Nedela_I_kolo_sekt_B!Q7</f>
        <v>20</v>
      </c>
      <c r="I8" s="17">
        <f>Nedela_I_kolo_sekt_B!P7</f>
        <v>18.700000000000003</v>
      </c>
      <c r="J8" s="35">
        <f>Nedela_I_kolo_sekt_C!S7</f>
        <v>10</v>
      </c>
      <c r="K8" s="16">
        <f>Nedela_I_kolo_sekt_C!Q7</f>
        <v>9</v>
      </c>
      <c r="L8" s="17">
        <f>Nedela_I_kolo_sekt_C!P7</f>
        <v>10.8</v>
      </c>
      <c r="M8" s="35">
        <f>Nedela_I_kolo_sekt_D!S7</f>
        <v>3</v>
      </c>
      <c r="N8" s="16">
        <f>Nedela_I_kolo_sekt_D!Q7</f>
        <v>12</v>
      </c>
      <c r="O8" s="17">
        <f>Nedela_I_kolo_sekt_D!P7</f>
        <v>16.7</v>
      </c>
      <c r="P8" s="117">
        <f t="shared" si="0"/>
        <v>17</v>
      </c>
      <c r="Q8" s="30">
        <f t="shared" si="1"/>
        <v>78</v>
      </c>
      <c r="R8" s="118">
        <f t="shared" si="1"/>
        <v>85.3</v>
      </c>
      <c r="S8" s="19">
        <v>2</v>
      </c>
      <c r="T8" s="3">
        <v>26</v>
      </c>
      <c r="U8" s="3"/>
      <c r="V8" s="3">
        <v>23</v>
      </c>
      <c r="W8" s="3">
        <v>27</v>
      </c>
      <c r="X8" s="3"/>
      <c r="Y8" s="3"/>
      <c r="Z8" s="3"/>
    </row>
    <row r="9" spans="1:26" ht="17.25">
      <c r="A9" s="3"/>
      <c r="B9" s="93" t="s">
        <v>23</v>
      </c>
      <c r="C9" s="32" t="s">
        <v>70</v>
      </c>
      <c r="D9" s="35">
        <f>LOOKUP(Nedela_I_kolo_sekt_A!S8,Nedela_I_kolo_sekt_A!S8)</f>
        <v>11</v>
      </c>
      <c r="E9" s="16">
        <f>LOOKUP(Nedela_I_kolo_sekt_A!Q8,Nedela_I_kolo_sekt_A!Q8)</f>
        <v>17</v>
      </c>
      <c r="F9" s="17">
        <f>LOOKUP(Nedela_I_kolo_sekt_A!P8,Nedela_I_kolo_sekt_A!P8)</f>
        <v>14.8</v>
      </c>
      <c r="G9" s="35">
        <f>Nedela_I_kolo_sekt_B!S8</f>
        <v>9</v>
      </c>
      <c r="H9" s="16">
        <f>Nedela_I_kolo_sekt_B!Q8</f>
        <v>11</v>
      </c>
      <c r="I9" s="17">
        <f>Nedela_I_kolo_sekt_B!P8</f>
        <v>11.3</v>
      </c>
      <c r="J9" s="35">
        <f>Nedela_I_kolo_sekt_C!S8</f>
        <v>9</v>
      </c>
      <c r="K9" s="16">
        <f>Nedela_I_kolo_sekt_C!Q8</f>
        <v>24</v>
      </c>
      <c r="L9" s="17">
        <f>Nedela_I_kolo_sekt_C!P8</f>
        <v>14.7</v>
      </c>
      <c r="M9" s="35">
        <f>Nedela_I_kolo_sekt_D!S8</f>
        <v>9</v>
      </c>
      <c r="N9" s="16">
        <f>Nedela_I_kolo_sekt_D!Q8</f>
        <v>6</v>
      </c>
      <c r="O9" s="17">
        <f>Nedela_I_kolo_sekt_D!P8</f>
        <v>5.699999999999999</v>
      </c>
      <c r="P9" s="117">
        <f t="shared" si="0"/>
        <v>38</v>
      </c>
      <c r="Q9" s="30">
        <f t="shared" si="1"/>
        <v>58</v>
      </c>
      <c r="R9" s="118">
        <f t="shared" si="1"/>
        <v>46.5</v>
      </c>
      <c r="S9" s="19">
        <v>11</v>
      </c>
      <c r="T9" s="3">
        <v>24</v>
      </c>
      <c r="U9" s="3"/>
      <c r="V9" s="3">
        <v>12</v>
      </c>
      <c r="W9" s="3">
        <v>14</v>
      </c>
      <c r="X9" s="3"/>
      <c r="Y9" s="3"/>
      <c r="Z9" s="3"/>
    </row>
    <row r="10" spans="1:26" ht="17.25">
      <c r="A10" s="3"/>
      <c r="B10" s="93" t="s">
        <v>24</v>
      </c>
      <c r="C10" s="32" t="s">
        <v>71</v>
      </c>
      <c r="D10" s="35">
        <f>LOOKUP(Nedela_I_kolo_sekt_A!S9,Nedela_I_kolo_sekt_A!S9)</f>
        <v>13</v>
      </c>
      <c r="E10" s="16">
        <f>LOOKUP(Nedela_I_kolo_sekt_A!Q9,Nedela_I_kolo_sekt_A!Q9)</f>
        <v>0</v>
      </c>
      <c r="F10" s="17">
        <f>LOOKUP(Nedela_I_kolo_sekt_A!P9,Nedela_I_kolo_sekt_A!P9)</f>
        <v>0</v>
      </c>
      <c r="G10" s="35">
        <f>Nedela_I_kolo_sekt_B!S9</f>
        <v>13</v>
      </c>
      <c r="H10" s="16">
        <f>Nedela_I_kolo_sekt_B!Q9</f>
        <v>0</v>
      </c>
      <c r="I10" s="17">
        <f>Nedela_I_kolo_sekt_B!P9</f>
        <v>0</v>
      </c>
      <c r="J10" s="35">
        <f>Nedela_I_kolo_sekt_C!S9</f>
        <v>13</v>
      </c>
      <c r="K10" s="16">
        <f>Nedela_I_kolo_sekt_C!Q9</f>
        <v>0</v>
      </c>
      <c r="L10" s="17">
        <f>Nedela_I_kolo_sekt_C!P9</f>
        <v>0</v>
      </c>
      <c r="M10" s="35">
        <f>Nedela_I_kolo_sekt_D!S9</f>
        <v>13</v>
      </c>
      <c r="N10" s="16">
        <f>Nedela_I_kolo_sekt_D!Q9</f>
        <v>0</v>
      </c>
      <c r="O10" s="17">
        <f>Nedela_I_kolo_sekt_D!P9</f>
        <v>0</v>
      </c>
      <c r="P10" s="117">
        <f t="shared" si="0"/>
        <v>52</v>
      </c>
      <c r="Q10" s="30">
        <f t="shared" si="1"/>
        <v>0</v>
      </c>
      <c r="R10" s="118">
        <f t="shared" si="1"/>
        <v>0</v>
      </c>
      <c r="S10" s="19">
        <v>12</v>
      </c>
      <c r="T10" s="3">
        <v>27</v>
      </c>
      <c r="U10" s="3"/>
      <c r="V10" s="3">
        <v>47</v>
      </c>
      <c r="W10" s="3">
        <v>5</v>
      </c>
      <c r="X10" s="3"/>
      <c r="Y10" s="3"/>
      <c r="Z10" s="3"/>
    </row>
    <row r="11" spans="1:26" ht="17.25">
      <c r="A11" s="3"/>
      <c r="B11" s="93" t="s">
        <v>25</v>
      </c>
      <c r="C11" s="32" t="s">
        <v>72</v>
      </c>
      <c r="D11" s="35">
        <f>LOOKUP(Nedela_I_kolo_sekt_A!S10,Nedela_I_kolo_sekt_A!S10)</f>
        <v>9</v>
      </c>
      <c r="E11" s="16">
        <f>LOOKUP(Nedela_I_kolo_sekt_A!Q10,Nedela_I_kolo_sekt_A!Q10)</f>
        <v>16</v>
      </c>
      <c r="F11" s="17">
        <f>LOOKUP(Nedela_I_kolo_sekt_A!P10,Nedela_I_kolo_sekt_A!P10)</f>
        <v>24.1</v>
      </c>
      <c r="G11" s="35">
        <f>Nedela_I_kolo_sekt_B!S10</f>
        <v>5</v>
      </c>
      <c r="H11" s="16">
        <f>Nedela_I_kolo_sekt_B!Q10</f>
        <v>14</v>
      </c>
      <c r="I11" s="17">
        <f>Nedela_I_kolo_sekt_B!P10</f>
        <v>13.7</v>
      </c>
      <c r="J11" s="35">
        <f>Nedela_I_kolo_sekt_C!S10</f>
        <v>7</v>
      </c>
      <c r="K11" s="16">
        <f>Nedela_I_kolo_sekt_C!Q10</f>
        <v>22</v>
      </c>
      <c r="L11" s="17">
        <f>Nedela_I_kolo_sekt_C!P10</f>
        <v>28.4</v>
      </c>
      <c r="M11" s="35">
        <f>Nedela_I_kolo_sekt_D!S10</f>
        <v>7</v>
      </c>
      <c r="N11" s="16">
        <f>Nedela_I_kolo_sekt_D!Q10</f>
        <v>5</v>
      </c>
      <c r="O11" s="17">
        <f>Nedela_I_kolo_sekt_D!P10</f>
        <v>9.1</v>
      </c>
      <c r="P11" s="117">
        <f t="shared" si="0"/>
        <v>28</v>
      </c>
      <c r="Q11" s="30">
        <f t="shared" si="1"/>
        <v>57</v>
      </c>
      <c r="R11" s="118">
        <f t="shared" si="1"/>
        <v>75.29999999999998</v>
      </c>
      <c r="S11" s="19">
        <v>8</v>
      </c>
      <c r="T11" s="3">
        <v>7</v>
      </c>
      <c r="U11" s="3"/>
      <c r="V11" s="3">
        <v>18</v>
      </c>
      <c r="W11" s="3">
        <v>6</v>
      </c>
      <c r="X11" s="3"/>
      <c r="Y11" s="3"/>
      <c r="Z11" s="3"/>
    </row>
    <row r="12" spans="1:26" ht="17.25">
      <c r="A12" s="3"/>
      <c r="B12" s="93" t="s">
        <v>26</v>
      </c>
      <c r="C12" s="32" t="s">
        <v>73</v>
      </c>
      <c r="D12" s="35">
        <f>LOOKUP(Nedela_I_kolo_sekt_A!S11,Nedela_I_kolo_sekt_A!S11)</f>
        <v>5</v>
      </c>
      <c r="E12" s="16">
        <f>LOOKUP(Nedela_I_kolo_sekt_A!Q11,Nedela_I_kolo_sekt_A!Q11)</f>
        <v>26</v>
      </c>
      <c r="F12" s="17">
        <f>LOOKUP(Nedela_I_kolo_sekt_A!P11,Nedela_I_kolo_sekt_A!P11)</f>
        <v>34.9</v>
      </c>
      <c r="G12" s="35">
        <f>Nedela_I_kolo_sekt_B!S11</f>
        <v>11</v>
      </c>
      <c r="H12" s="16">
        <f>Nedela_I_kolo_sekt_B!Q11</f>
        <v>13</v>
      </c>
      <c r="I12" s="17">
        <f>Nedela_I_kolo_sekt_B!P11</f>
        <v>7.8</v>
      </c>
      <c r="J12" s="35">
        <f>Nedela_I_kolo_sekt_C!S11</f>
        <v>2</v>
      </c>
      <c r="K12" s="16">
        <f>Nedela_I_kolo_sekt_C!Q11</f>
        <v>22</v>
      </c>
      <c r="L12" s="17">
        <f>Nedela_I_kolo_sekt_C!P11</f>
        <v>31.3</v>
      </c>
      <c r="M12" s="35">
        <f>Nedela_I_kolo_sekt_D!S11</f>
        <v>11</v>
      </c>
      <c r="N12" s="16">
        <f>Nedela_I_kolo_sekt_D!Q11</f>
        <v>3</v>
      </c>
      <c r="O12" s="17">
        <f>Nedela_I_kolo_sekt_D!P11</f>
        <v>4.5</v>
      </c>
      <c r="P12" s="117">
        <f t="shared" si="0"/>
        <v>29</v>
      </c>
      <c r="Q12" s="30">
        <f t="shared" si="1"/>
        <v>64</v>
      </c>
      <c r="R12" s="118">
        <f t="shared" si="1"/>
        <v>78.5</v>
      </c>
      <c r="S12" s="19">
        <v>10</v>
      </c>
      <c r="T12" s="3">
        <v>11</v>
      </c>
      <c r="U12" s="3"/>
      <c r="V12" s="3">
        <v>23</v>
      </c>
      <c r="W12" s="3">
        <v>16</v>
      </c>
      <c r="X12" s="3"/>
      <c r="Y12" s="3"/>
      <c r="Z12" s="3"/>
    </row>
    <row r="13" spans="1:26" ht="17.25">
      <c r="A13" s="3"/>
      <c r="B13" s="93" t="s">
        <v>27</v>
      </c>
      <c r="C13" s="32" t="s">
        <v>74</v>
      </c>
      <c r="D13" s="35">
        <f>LOOKUP(Nedela_I_kolo_sekt_A!S12,Nedela_I_kolo_sekt_A!S12)</f>
        <v>10</v>
      </c>
      <c r="E13" s="16">
        <f>LOOKUP(Nedela_I_kolo_sekt_A!Q12,Nedela_I_kolo_sekt_A!Q12)</f>
        <v>25</v>
      </c>
      <c r="F13" s="17">
        <f>LOOKUP(Nedela_I_kolo_sekt_A!P12,Nedela_I_kolo_sekt_A!P12)</f>
        <v>21.1</v>
      </c>
      <c r="G13" s="35">
        <f>Nedela_I_kolo_sekt_B!S12</f>
        <v>8</v>
      </c>
      <c r="H13" s="16">
        <f>Nedela_I_kolo_sekt_B!Q12</f>
        <v>17</v>
      </c>
      <c r="I13" s="17">
        <f>Nedela_I_kolo_sekt_B!P12</f>
        <v>11.9</v>
      </c>
      <c r="J13" s="35">
        <f>Nedela_I_kolo_sekt_C!S12</f>
        <v>1</v>
      </c>
      <c r="K13" s="16">
        <f>Nedela_I_kolo_sekt_C!Q12</f>
        <v>24</v>
      </c>
      <c r="L13" s="17">
        <f>Nedela_I_kolo_sekt_C!P12</f>
        <v>34.6</v>
      </c>
      <c r="M13" s="35">
        <f>Nedela_I_kolo_sekt_D!S12</f>
        <v>1</v>
      </c>
      <c r="N13" s="16">
        <f>Nedela_I_kolo_sekt_D!Q12</f>
        <v>30</v>
      </c>
      <c r="O13" s="17">
        <f>Nedela_I_kolo_sekt_D!P12</f>
        <v>25.200000000000003</v>
      </c>
      <c r="P13" s="117">
        <f t="shared" si="0"/>
        <v>20</v>
      </c>
      <c r="Q13" s="30">
        <f t="shared" si="1"/>
        <v>96</v>
      </c>
      <c r="R13" s="118">
        <f t="shared" si="1"/>
        <v>92.8</v>
      </c>
      <c r="S13" s="19">
        <v>3</v>
      </c>
      <c r="T13" s="3">
        <v>32</v>
      </c>
      <c r="U13" s="3"/>
      <c r="V13" s="3">
        <v>30</v>
      </c>
      <c r="W13" s="3">
        <v>16</v>
      </c>
      <c r="X13" s="3"/>
      <c r="Y13" s="3"/>
      <c r="Z13" s="3"/>
    </row>
    <row r="14" spans="1:26" ht="17.25">
      <c r="A14" s="3"/>
      <c r="B14" s="93" t="s">
        <v>28</v>
      </c>
      <c r="C14" s="32" t="s">
        <v>75</v>
      </c>
      <c r="D14" s="35">
        <f>LOOKUP(Nedela_I_kolo_sekt_A!S13,Nedela_I_kolo_sekt_A!S13)</f>
        <v>6</v>
      </c>
      <c r="E14" s="16">
        <f>LOOKUP(Nedela_I_kolo_sekt_A!Q13,Nedela_I_kolo_sekt_A!Q13)</f>
        <v>30</v>
      </c>
      <c r="F14" s="17">
        <f>LOOKUP(Nedela_I_kolo_sekt_A!P13,Nedela_I_kolo_sekt_A!P13)</f>
        <v>38.5</v>
      </c>
      <c r="G14" s="35">
        <f>Nedela_I_kolo_sekt_B!S13</f>
        <v>6</v>
      </c>
      <c r="H14" s="16">
        <f>Nedela_I_kolo_sekt_B!Q13</f>
        <v>28</v>
      </c>
      <c r="I14" s="17">
        <f>Nedela_I_kolo_sekt_B!P13</f>
        <v>13.9</v>
      </c>
      <c r="J14" s="35">
        <f>Nedela_I_kolo_sekt_C!S13</f>
        <v>6</v>
      </c>
      <c r="K14" s="16">
        <f>Nedela_I_kolo_sekt_C!Q13</f>
        <v>24</v>
      </c>
      <c r="L14" s="17">
        <f>Nedela_I_kolo_sekt_C!P13</f>
        <v>30</v>
      </c>
      <c r="M14" s="35">
        <f>Nedela_I_kolo_sekt_D!S13</f>
        <v>2</v>
      </c>
      <c r="N14" s="16">
        <f>Nedela_I_kolo_sekt_D!Q13</f>
        <v>12</v>
      </c>
      <c r="O14" s="17">
        <f>Nedela_I_kolo_sekt_D!P13</f>
        <v>16.7</v>
      </c>
      <c r="P14" s="117">
        <f t="shared" si="0"/>
        <v>20</v>
      </c>
      <c r="Q14" s="30">
        <f t="shared" si="1"/>
        <v>94</v>
      </c>
      <c r="R14" s="118">
        <f t="shared" si="1"/>
        <v>99.10000000000001</v>
      </c>
      <c r="S14" s="19">
        <v>4</v>
      </c>
      <c r="T14" s="3">
        <v>18</v>
      </c>
      <c r="U14" s="3"/>
      <c r="V14" s="3">
        <v>19</v>
      </c>
      <c r="W14" s="3">
        <v>28</v>
      </c>
      <c r="X14" s="3"/>
      <c r="Y14" s="3"/>
      <c r="Z14" s="3"/>
    </row>
    <row r="15" spans="1:26" ht="17.25">
      <c r="A15" s="3"/>
      <c r="B15" s="93" t="s">
        <v>29</v>
      </c>
      <c r="C15" s="32" t="s">
        <v>49</v>
      </c>
      <c r="D15" s="35">
        <f>LOOKUP(Nedela_I_kolo_sekt_A!S14,Nedela_I_kolo_sekt_A!S14)</f>
        <v>2</v>
      </c>
      <c r="E15" s="16">
        <f>LOOKUP(Nedela_I_kolo_sekt_A!Q14,Nedela_I_kolo_sekt_A!Q14)</f>
        <v>39</v>
      </c>
      <c r="F15" s="17">
        <f>LOOKUP(Nedela_I_kolo_sekt_A!P14,Nedela_I_kolo_sekt_A!P14)</f>
        <v>43.599999999999994</v>
      </c>
      <c r="G15" s="35">
        <f>Nedela_I_kolo_sekt_B!S14</f>
        <v>10</v>
      </c>
      <c r="H15" s="16">
        <f>Nedela_I_kolo_sekt_B!Q14</f>
        <v>12</v>
      </c>
      <c r="I15" s="17">
        <f>Nedela_I_kolo_sekt_B!P14</f>
        <v>9.5</v>
      </c>
      <c r="J15" s="35">
        <f>Nedela_I_kolo_sekt_C!S14</f>
        <v>5</v>
      </c>
      <c r="K15" s="16">
        <f>Nedela_I_kolo_sekt_C!Q14</f>
        <v>29</v>
      </c>
      <c r="L15" s="17">
        <f>Nedela_I_kolo_sekt_C!P14</f>
        <v>30.299999999999997</v>
      </c>
      <c r="M15" s="35">
        <f>Nedela_I_kolo_sekt_D!S14</f>
        <v>5</v>
      </c>
      <c r="N15" s="16">
        <f>Nedela_I_kolo_sekt_D!Q14</f>
        <v>18</v>
      </c>
      <c r="O15" s="17">
        <f>Nedela_I_kolo_sekt_D!P14</f>
        <v>11.9</v>
      </c>
      <c r="P15" s="117">
        <f t="shared" si="0"/>
        <v>22</v>
      </c>
      <c r="Q15" s="30">
        <f t="shared" si="1"/>
        <v>98</v>
      </c>
      <c r="R15" s="118">
        <f t="shared" si="1"/>
        <v>95.3</v>
      </c>
      <c r="S15" s="19">
        <v>5</v>
      </c>
      <c r="T15" s="3">
        <v>39</v>
      </c>
      <c r="U15" s="3"/>
      <c r="V15" s="3">
        <v>18</v>
      </c>
      <c r="W15" s="3">
        <v>19</v>
      </c>
      <c r="X15" s="3"/>
      <c r="Y15" s="3"/>
      <c r="Z15" s="3"/>
    </row>
    <row r="16" spans="1:26" ht="18" thickBot="1">
      <c r="A16" s="3"/>
      <c r="B16" s="94" t="s">
        <v>30</v>
      </c>
      <c r="C16" s="33" t="s">
        <v>76</v>
      </c>
      <c r="D16" s="36">
        <f>LOOKUP(Nedela_I_kolo_sekt_A!S15,Nedela_I_kolo_sekt_A!S15)</f>
        <v>7</v>
      </c>
      <c r="E16" s="20">
        <f>LOOKUP(Nedela_I_kolo_sekt_A!Q15,Nedela_I_kolo_sekt_A!Q15)</f>
        <v>35</v>
      </c>
      <c r="F16" s="21">
        <f>LOOKUP(Nedela_I_kolo_sekt_A!P15,Nedela_I_kolo_sekt_A!P15)</f>
        <v>34.8</v>
      </c>
      <c r="G16" s="36">
        <f>Nedela_I_kolo_sekt_B!S15</f>
        <v>4</v>
      </c>
      <c r="H16" s="20">
        <f>Nedela_I_kolo_sekt_B!Q15</f>
        <v>23</v>
      </c>
      <c r="I16" s="21">
        <f>Nedela_I_kolo_sekt_B!P15</f>
        <v>18.9</v>
      </c>
      <c r="J16" s="36">
        <f>Nedela_I_kolo_sekt_C!S15</f>
        <v>4</v>
      </c>
      <c r="K16" s="20">
        <f>Nedela_I_kolo_sekt_C!Q15</f>
        <v>24</v>
      </c>
      <c r="L16" s="21">
        <f>Nedela_I_kolo_sekt_C!P15</f>
        <v>31.2</v>
      </c>
      <c r="M16" s="36">
        <f>Nedela_I_kolo_sekt_D!S15</f>
        <v>8</v>
      </c>
      <c r="N16" s="20">
        <f>Nedela_I_kolo_sekt_D!Q15</f>
        <v>9</v>
      </c>
      <c r="O16" s="21">
        <f>Nedela_I_kolo_sekt_D!P15</f>
        <v>6.300000000000001</v>
      </c>
      <c r="P16" s="119">
        <f t="shared" si="0"/>
        <v>23</v>
      </c>
      <c r="Q16" s="95">
        <f t="shared" si="1"/>
        <v>91</v>
      </c>
      <c r="R16" s="120">
        <f t="shared" si="1"/>
        <v>91.19999999999999</v>
      </c>
      <c r="S16" s="23">
        <v>7</v>
      </c>
      <c r="T16" s="3">
        <v>12</v>
      </c>
      <c r="U16" s="3"/>
      <c r="V16" s="3">
        <v>28</v>
      </c>
      <c r="W16" s="3">
        <v>17</v>
      </c>
      <c r="X16" s="3"/>
      <c r="Y16" s="3"/>
      <c r="Z16" s="3"/>
    </row>
    <row r="17" spans="1:26" ht="12">
      <c r="A17" s="3"/>
      <c r="B17" s="24"/>
      <c r="C17" s="25"/>
      <c r="D17" s="26">
        <f>SUM(D5:D16)</f>
        <v>79</v>
      </c>
      <c r="E17" s="26">
        <f aca="true" t="shared" si="2" ref="E17:P17">SUM(E5:E16)</f>
        <v>328</v>
      </c>
      <c r="F17" s="26">
        <f t="shared" si="2"/>
        <v>370.00000000000006</v>
      </c>
      <c r="G17" s="26">
        <f t="shared" si="2"/>
        <v>79</v>
      </c>
      <c r="H17" s="26">
        <f t="shared" si="2"/>
        <v>170</v>
      </c>
      <c r="I17" s="26">
        <f t="shared" si="2"/>
        <v>151.4</v>
      </c>
      <c r="J17" s="26">
        <f t="shared" si="2"/>
        <v>79</v>
      </c>
      <c r="K17" s="26">
        <f t="shared" si="2"/>
        <v>231</v>
      </c>
      <c r="L17" s="26">
        <f t="shared" si="2"/>
        <v>276.3</v>
      </c>
      <c r="M17" s="26">
        <f t="shared" si="2"/>
        <v>79</v>
      </c>
      <c r="N17" s="26">
        <f t="shared" si="2"/>
        <v>119</v>
      </c>
      <c r="O17" s="26">
        <f t="shared" si="2"/>
        <v>122.70000000000002</v>
      </c>
      <c r="P17" s="26">
        <f t="shared" si="2"/>
        <v>316</v>
      </c>
      <c r="Q17" s="25"/>
      <c r="R17" s="25"/>
      <c r="S17" s="25"/>
      <c r="T17" s="3"/>
      <c r="U17" s="3"/>
      <c r="V17" s="3"/>
      <c r="W17" s="3"/>
      <c r="X17" s="3"/>
      <c r="Y17" s="3"/>
      <c r="Z17" s="3"/>
    </row>
    <row r="18" spans="1:26" ht="12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sheetProtection selectLockedCells="1" selectUnlockedCells="1"/>
  <mergeCells count="11">
    <mergeCell ref="M3:O3"/>
    <mergeCell ref="P3:P4"/>
    <mergeCell ref="Q3:Q4"/>
    <mergeCell ref="R3:R4"/>
    <mergeCell ref="S3:S4"/>
    <mergeCell ref="B2:S2"/>
    <mergeCell ref="B3:B4"/>
    <mergeCell ref="C3:C4"/>
    <mergeCell ref="D3:F3"/>
    <mergeCell ref="G3:I3"/>
    <mergeCell ref="J3:L3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B2" sqref="B2:P2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1.0039062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2.75" thickBot="1">
      <c r="A1" s="3"/>
    </row>
    <row r="2" spans="1:16" ht="54" customHeight="1" thickBot="1">
      <c r="A2" s="3"/>
      <c r="B2" s="131" t="s">
        <v>55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3"/>
    </row>
    <row r="3" spans="1:23" ht="16.5" customHeight="1" thickBot="1">
      <c r="A3" s="3"/>
      <c r="B3" s="139" t="s">
        <v>35</v>
      </c>
      <c r="C3" s="129" t="s">
        <v>2</v>
      </c>
      <c r="D3" s="134" t="s">
        <v>50</v>
      </c>
      <c r="E3" s="135"/>
      <c r="F3" s="135"/>
      <c r="G3" s="136" t="s">
        <v>51</v>
      </c>
      <c r="H3" s="135"/>
      <c r="I3" s="137"/>
      <c r="J3" s="134" t="s">
        <v>33</v>
      </c>
      <c r="K3" s="135"/>
      <c r="L3" s="135"/>
      <c r="M3" s="141" t="s">
        <v>34</v>
      </c>
      <c r="N3" s="125" t="s">
        <v>14</v>
      </c>
      <c r="O3" s="127" t="s">
        <v>36</v>
      </c>
      <c r="P3" s="129" t="s">
        <v>15</v>
      </c>
      <c r="Q3" s="2" t="s">
        <v>16</v>
      </c>
      <c r="R3" s="3"/>
      <c r="S3" s="2" t="s">
        <v>17</v>
      </c>
      <c r="T3" s="2" t="s">
        <v>18</v>
      </c>
      <c r="U3" s="3"/>
      <c r="V3" s="3"/>
      <c r="W3" s="3"/>
    </row>
    <row r="4" spans="1:23" ht="47.25" customHeight="1" thickBot="1">
      <c r="A4" s="3"/>
      <c r="B4" s="140"/>
      <c r="C4" s="138"/>
      <c r="D4" s="86" t="s">
        <v>15</v>
      </c>
      <c r="E4" s="87" t="s">
        <v>31</v>
      </c>
      <c r="F4" s="87" t="s">
        <v>32</v>
      </c>
      <c r="G4" s="88" t="s">
        <v>15</v>
      </c>
      <c r="H4" s="87" t="s">
        <v>31</v>
      </c>
      <c r="I4" s="89" t="s">
        <v>32</v>
      </c>
      <c r="J4" s="86" t="s">
        <v>15</v>
      </c>
      <c r="K4" s="87" t="s">
        <v>31</v>
      </c>
      <c r="L4" s="87" t="s">
        <v>32</v>
      </c>
      <c r="M4" s="142"/>
      <c r="N4" s="126"/>
      <c r="O4" s="128"/>
      <c r="P4" s="138"/>
      <c r="Q4" s="2"/>
      <c r="R4" s="3"/>
      <c r="S4" s="2"/>
      <c r="T4" s="2"/>
      <c r="U4" s="3"/>
      <c r="V4" s="3"/>
      <c r="W4" s="3"/>
    </row>
    <row r="5" spans="1:23" ht="18" thickBot="1">
      <c r="A5" s="3"/>
      <c r="B5" s="90" t="s">
        <v>19</v>
      </c>
      <c r="C5" s="31" t="s">
        <v>66</v>
      </c>
      <c r="D5" s="34">
        <f>Celkovo_sobota_I_kola!P5</f>
        <v>36</v>
      </c>
      <c r="E5" s="12">
        <f>Celkovo_sobota_I_kola!Q5</f>
        <v>70</v>
      </c>
      <c r="F5" s="13">
        <f>Celkovo_sobota_I_kola!R5</f>
        <v>81.8</v>
      </c>
      <c r="G5" s="34">
        <f>Celkovo_nedela_I_kola!P5</f>
        <v>22</v>
      </c>
      <c r="H5" s="12">
        <f>Celkovo_nedela_I_kola!Q5</f>
        <v>76</v>
      </c>
      <c r="I5" s="14">
        <f>Celkovo_nedela_I_kola!R5</f>
        <v>90.30000000000001</v>
      </c>
      <c r="J5" s="91"/>
      <c r="K5" s="12"/>
      <c r="L5" s="13"/>
      <c r="M5" s="115">
        <f aca="true" t="shared" si="0" ref="M5:M16">SUM(D5,G5,J5,)</f>
        <v>58</v>
      </c>
      <c r="N5" s="52">
        <f>F5+I5</f>
        <v>172.10000000000002</v>
      </c>
      <c r="O5" s="53">
        <f>E5+H5</f>
        <v>146</v>
      </c>
      <c r="P5" s="96">
        <v>9</v>
      </c>
      <c r="Q5">
        <v>44</v>
      </c>
      <c r="R5" s="3"/>
      <c r="S5" s="3">
        <v>18</v>
      </c>
      <c r="T5" s="3">
        <v>27</v>
      </c>
      <c r="U5" s="3"/>
      <c r="V5" s="3"/>
      <c r="W5" s="3"/>
    </row>
    <row r="6" spans="1:23" ht="17.25">
      <c r="A6" s="3"/>
      <c r="B6" s="93" t="s">
        <v>20</v>
      </c>
      <c r="C6" s="32" t="s">
        <v>67</v>
      </c>
      <c r="D6" s="35">
        <f>Celkovo_sobota_I_kola!P6</f>
        <v>31</v>
      </c>
      <c r="E6" s="16">
        <f>Celkovo_sobota_I_kola!Q6</f>
        <v>100</v>
      </c>
      <c r="F6" s="17">
        <f>Celkovo_sobota_I_kola!R6</f>
        <v>101.9</v>
      </c>
      <c r="G6" s="35">
        <f>Celkovo_nedela_I_kola!P6</f>
        <v>28</v>
      </c>
      <c r="H6" s="16">
        <f>Celkovo_nedela_I_kola!Q6</f>
        <v>62</v>
      </c>
      <c r="I6" s="18">
        <f>Celkovo_nedela_I_kola!R6</f>
        <v>60.5</v>
      </c>
      <c r="J6" s="104"/>
      <c r="K6" s="16"/>
      <c r="L6" s="17"/>
      <c r="M6" s="117">
        <f t="shared" si="0"/>
        <v>59</v>
      </c>
      <c r="N6" s="63">
        <f aca="true" t="shared" si="1" ref="N6:N16">F6+I6</f>
        <v>162.4</v>
      </c>
      <c r="O6" s="64">
        <f aca="true" t="shared" si="2" ref="O6:O16">E6+H6</f>
        <v>162</v>
      </c>
      <c r="P6" s="97">
        <v>10</v>
      </c>
      <c r="Q6" s="4">
        <v>30</v>
      </c>
      <c r="R6" s="3"/>
      <c r="S6" s="3">
        <v>23</v>
      </c>
      <c r="T6" s="3">
        <v>11</v>
      </c>
      <c r="U6" s="3"/>
      <c r="V6" s="3"/>
      <c r="W6" s="3"/>
    </row>
    <row r="7" spans="1:23" ht="17.25">
      <c r="A7" s="3"/>
      <c r="B7" s="93" t="s">
        <v>21</v>
      </c>
      <c r="C7" s="32" t="s">
        <v>68</v>
      </c>
      <c r="D7" s="35">
        <f>Celkovo_sobota_I_kola!P7</f>
        <v>27</v>
      </c>
      <c r="E7" s="16">
        <f>Celkovo_sobota_I_kola!Q7</f>
        <v>86</v>
      </c>
      <c r="F7" s="17">
        <f>Celkovo_sobota_I_kola!R7</f>
        <v>113.3</v>
      </c>
      <c r="G7" s="35">
        <f>Celkovo_nedela_I_kola!P7</f>
        <v>17</v>
      </c>
      <c r="H7" s="16">
        <f>Celkovo_nedela_I_kola!Q7</f>
        <v>74</v>
      </c>
      <c r="I7" s="18">
        <f>Celkovo_nedela_I_kola!R7</f>
        <v>105.6</v>
      </c>
      <c r="J7" s="104"/>
      <c r="K7" s="16"/>
      <c r="L7" s="17"/>
      <c r="M7" s="117">
        <f t="shared" si="0"/>
        <v>44</v>
      </c>
      <c r="N7" s="63">
        <f t="shared" si="1"/>
        <v>218.89999999999998</v>
      </c>
      <c r="O7" s="64">
        <f t="shared" si="2"/>
        <v>160</v>
      </c>
      <c r="P7" s="97">
        <v>5</v>
      </c>
      <c r="Q7" s="3">
        <v>23</v>
      </c>
      <c r="R7" s="3"/>
      <c r="S7" s="3">
        <v>23</v>
      </c>
      <c r="T7" s="3">
        <v>5</v>
      </c>
      <c r="U7" s="3"/>
      <c r="V7" s="3"/>
      <c r="W7" s="3"/>
    </row>
    <row r="8" spans="1:23" ht="17.25">
      <c r="A8" s="3"/>
      <c r="B8" s="93" t="s">
        <v>22</v>
      </c>
      <c r="C8" s="32" t="s">
        <v>69</v>
      </c>
      <c r="D8" s="35">
        <f>Celkovo_sobota_I_kola!P8</f>
        <v>25</v>
      </c>
      <c r="E8" s="16">
        <f>Celkovo_sobota_I_kola!Q8</f>
        <v>98</v>
      </c>
      <c r="F8" s="17">
        <f>Celkovo_sobota_I_kola!R8</f>
        <v>135.10000000000002</v>
      </c>
      <c r="G8" s="35">
        <f>Celkovo_nedela_I_kola!P8</f>
        <v>17</v>
      </c>
      <c r="H8" s="16">
        <f>Celkovo_nedela_I_kola!Q8</f>
        <v>78</v>
      </c>
      <c r="I8" s="18">
        <f>Celkovo_nedela_I_kola!R8</f>
        <v>85.3</v>
      </c>
      <c r="J8" s="104"/>
      <c r="K8" s="16"/>
      <c r="L8" s="17"/>
      <c r="M8" s="117">
        <f t="shared" si="0"/>
        <v>42</v>
      </c>
      <c r="N8" s="63">
        <f t="shared" si="1"/>
        <v>220.40000000000003</v>
      </c>
      <c r="O8" s="64">
        <f t="shared" si="2"/>
        <v>176</v>
      </c>
      <c r="P8" s="97">
        <v>3</v>
      </c>
      <c r="Q8" s="3">
        <v>26</v>
      </c>
      <c r="R8" s="3"/>
      <c r="S8" s="3">
        <v>23</v>
      </c>
      <c r="T8" s="3">
        <v>27</v>
      </c>
      <c r="U8" s="3"/>
      <c r="V8" s="3"/>
      <c r="W8" s="3"/>
    </row>
    <row r="9" spans="1:23" ht="17.25">
      <c r="A9" s="3"/>
      <c r="B9" s="93" t="s">
        <v>23</v>
      </c>
      <c r="C9" s="32" t="s">
        <v>70</v>
      </c>
      <c r="D9" s="35">
        <f>Celkovo_sobota_I_kola!P9</f>
        <v>26</v>
      </c>
      <c r="E9" s="16">
        <f>Celkovo_sobota_I_kola!Q9</f>
        <v>92</v>
      </c>
      <c r="F9" s="17">
        <f>Celkovo_sobota_I_kola!R9</f>
        <v>124.69999999999999</v>
      </c>
      <c r="G9" s="35">
        <f>Celkovo_nedela_I_kola!P9</f>
        <v>38</v>
      </c>
      <c r="H9" s="16">
        <f>Celkovo_nedela_I_kola!Q9</f>
        <v>58</v>
      </c>
      <c r="I9" s="18">
        <f>Celkovo_nedela_I_kola!R9</f>
        <v>46.5</v>
      </c>
      <c r="J9" s="104"/>
      <c r="K9" s="16"/>
      <c r="L9" s="17"/>
      <c r="M9" s="117">
        <f t="shared" si="0"/>
        <v>64</v>
      </c>
      <c r="N9" s="63">
        <f t="shared" si="1"/>
        <v>171.2</v>
      </c>
      <c r="O9" s="64">
        <f t="shared" si="2"/>
        <v>150</v>
      </c>
      <c r="P9" s="97">
        <v>11</v>
      </c>
      <c r="Q9" s="3">
        <v>24</v>
      </c>
      <c r="R9" s="3"/>
      <c r="S9" s="3">
        <v>12</v>
      </c>
      <c r="T9" s="3">
        <v>14</v>
      </c>
      <c r="U9" s="3"/>
      <c r="V9" s="3"/>
      <c r="W9" s="3"/>
    </row>
    <row r="10" spans="1:23" ht="17.25">
      <c r="A10" s="3"/>
      <c r="B10" s="93" t="s">
        <v>24</v>
      </c>
      <c r="C10" s="32" t="s">
        <v>71</v>
      </c>
      <c r="D10" s="35">
        <f>Celkovo_sobota_I_kola!P10</f>
        <v>52</v>
      </c>
      <c r="E10" s="16">
        <f>Celkovo_sobota_I_kola!Q10</f>
        <v>0</v>
      </c>
      <c r="F10" s="17">
        <f>Celkovo_sobota_I_kola!R10</f>
        <v>0</v>
      </c>
      <c r="G10" s="35">
        <f>Celkovo_nedela_I_kola!P10</f>
        <v>52</v>
      </c>
      <c r="H10" s="16">
        <f>Celkovo_nedela_I_kola!Q10</f>
        <v>0</v>
      </c>
      <c r="I10" s="18">
        <f>Celkovo_nedela_I_kola!R10</f>
        <v>0</v>
      </c>
      <c r="J10" s="104"/>
      <c r="K10" s="16"/>
      <c r="L10" s="17"/>
      <c r="M10" s="117">
        <f t="shared" si="0"/>
        <v>104</v>
      </c>
      <c r="N10" s="63">
        <f t="shared" si="1"/>
        <v>0</v>
      </c>
      <c r="O10" s="64">
        <f t="shared" si="2"/>
        <v>0</v>
      </c>
      <c r="P10" s="97"/>
      <c r="Q10" s="3">
        <v>27</v>
      </c>
      <c r="R10" s="3"/>
      <c r="S10" s="3">
        <v>47</v>
      </c>
      <c r="T10" s="3">
        <v>5</v>
      </c>
      <c r="U10" s="3"/>
      <c r="V10" s="3"/>
      <c r="W10" s="3"/>
    </row>
    <row r="11" spans="1:23" ht="17.25">
      <c r="A11" s="3"/>
      <c r="B11" s="93" t="s">
        <v>25</v>
      </c>
      <c r="C11" s="32" t="s">
        <v>72</v>
      </c>
      <c r="D11" s="35">
        <f>Celkovo_sobota_I_kola!P11</f>
        <v>21</v>
      </c>
      <c r="E11" s="16">
        <f>Celkovo_sobota_I_kola!Q11</f>
        <v>136</v>
      </c>
      <c r="F11" s="17">
        <f>Celkovo_sobota_I_kola!R11</f>
        <v>143.4</v>
      </c>
      <c r="G11" s="35">
        <f>Celkovo_nedela_I_kola!P11</f>
        <v>28</v>
      </c>
      <c r="H11" s="16">
        <f>Celkovo_nedela_I_kola!Q11</f>
        <v>57</v>
      </c>
      <c r="I11" s="18">
        <f>Celkovo_nedela_I_kola!R11</f>
        <v>75.29999999999998</v>
      </c>
      <c r="J11" s="104"/>
      <c r="K11" s="16"/>
      <c r="L11" s="17"/>
      <c r="M11" s="117">
        <f t="shared" si="0"/>
        <v>49</v>
      </c>
      <c r="N11" s="63">
        <f t="shared" si="1"/>
        <v>218.7</v>
      </c>
      <c r="O11" s="64">
        <f t="shared" si="2"/>
        <v>193</v>
      </c>
      <c r="P11" s="97">
        <v>7</v>
      </c>
      <c r="Q11" s="3">
        <v>7</v>
      </c>
      <c r="R11" s="3"/>
      <c r="S11" s="3">
        <v>18</v>
      </c>
      <c r="T11" s="3">
        <v>6</v>
      </c>
      <c r="U11" s="3"/>
      <c r="V11" s="3"/>
      <c r="W11" s="3"/>
    </row>
    <row r="12" spans="1:23" ht="17.25">
      <c r="A12" s="3"/>
      <c r="B12" s="93" t="s">
        <v>26</v>
      </c>
      <c r="C12" s="32" t="s">
        <v>73</v>
      </c>
      <c r="D12" s="35">
        <f>Celkovo_sobota_I_kola!P12</f>
        <v>25</v>
      </c>
      <c r="E12" s="16">
        <f>Celkovo_sobota_I_kola!Q12</f>
        <v>91</v>
      </c>
      <c r="F12" s="17">
        <f>Celkovo_sobota_I_kola!R12</f>
        <v>108.09999999999998</v>
      </c>
      <c r="G12" s="35">
        <f>Celkovo_nedela_I_kola!P12</f>
        <v>29</v>
      </c>
      <c r="H12" s="16">
        <f>Celkovo_nedela_I_kola!Q12</f>
        <v>64</v>
      </c>
      <c r="I12" s="18">
        <f>Celkovo_nedela_I_kola!R12</f>
        <v>78.5</v>
      </c>
      <c r="J12" s="104"/>
      <c r="K12" s="16"/>
      <c r="L12" s="17"/>
      <c r="M12" s="117">
        <f t="shared" si="0"/>
        <v>54</v>
      </c>
      <c r="N12" s="63">
        <f t="shared" si="1"/>
        <v>186.59999999999997</v>
      </c>
      <c r="O12" s="64">
        <f t="shared" si="2"/>
        <v>155</v>
      </c>
      <c r="P12" s="97">
        <v>8</v>
      </c>
      <c r="Q12" s="3">
        <v>11</v>
      </c>
      <c r="R12" s="3"/>
      <c r="S12" s="3">
        <v>23</v>
      </c>
      <c r="T12" s="3">
        <v>16</v>
      </c>
      <c r="U12" s="3"/>
      <c r="V12" s="3"/>
      <c r="W12" s="3"/>
    </row>
    <row r="13" spans="1:23" ht="17.25">
      <c r="A13" s="3"/>
      <c r="B13" s="93" t="s">
        <v>27</v>
      </c>
      <c r="C13" s="32" t="s">
        <v>74</v>
      </c>
      <c r="D13" s="35">
        <f>Celkovo_sobota_I_kola!P13</f>
        <v>12</v>
      </c>
      <c r="E13" s="16">
        <f>Celkovo_sobota_I_kola!Q13</f>
        <v>174</v>
      </c>
      <c r="F13" s="17">
        <f>Celkovo_sobota_I_kola!R13</f>
        <v>216.7</v>
      </c>
      <c r="G13" s="35">
        <f>Celkovo_nedela_I_kola!P13</f>
        <v>20</v>
      </c>
      <c r="H13" s="16">
        <f>Celkovo_nedela_I_kola!Q13</f>
        <v>96</v>
      </c>
      <c r="I13" s="18">
        <f>Celkovo_nedela_I_kola!R13</f>
        <v>92.8</v>
      </c>
      <c r="J13" s="104"/>
      <c r="K13" s="16"/>
      <c r="L13" s="17"/>
      <c r="M13" s="117">
        <f t="shared" si="0"/>
        <v>32</v>
      </c>
      <c r="N13" s="63">
        <f t="shared" si="1"/>
        <v>309.5</v>
      </c>
      <c r="O13" s="64">
        <f t="shared" si="2"/>
        <v>270</v>
      </c>
      <c r="P13" s="97">
        <v>1</v>
      </c>
      <c r="Q13" s="3">
        <v>32</v>
      </c>
      <c r="R13" s="3"/>
      <c r="S13" s="3">
        <v>30</v>
      </c>
      <c r="T13" s="3">
        <v>16</v>
      </c>
      <c r="U13" s="3"/>
      <c r="V13" s="3"/>
      <c r="W13" s="3"/>
    </row>
    <row r="14" spans="1:23" ht="17.25">
      <c r="A14" s="3"/>
      <c r="B14" s="93" t="s">
        <v>28</v>
      </c>
      <c r="C14" s="32" t="s">
        <v>75</v>
      </c>
      <c r="D14" s="35">
        <f>Celkovo_sobota_I_kola!P14</f>
        <v>23</v>
      </c>
      <c r="E14" s="16">
        <f>Celkovo_sobota_I_kola!Q14</f>
        <v>159</v>
      </c>
      <c r="F14" s="17">
        <f>Celkovo_sobota_I_kola!R14</f>
        <v>152.1</v>
      </c>
      <c r="G14" s="35">
        <f>Celkovo_nedela_I_kola!P14</f>
        <v>20</v>
      </c>
      <c r="H14" s="16">
        <f>Celkovo_nedela_I_kola!Q14</f>
        <v>94</v>
      </c>
      <c r="I14" s="18">
        <f>Celkovo_nedela_I_kola!R14</f>
        <v>99.10000000000001</v>
      </c>
      <c r="J14" s="104"/>
      <c r="K14" s="16"/>
      <c r="L14" s="17"/>
      <c r="M14" s="117">
        <f t="shared" si="0"/>
        <v>43</v>
      </c>
      <c r="N14" s="63">
        <f t="shared" si="1"/>
        <v>251.2</v>
      </c>
      <c r="O14" s="64">
        <f t="shared" si="2"/>
        <v>253</v>
      </c>
      <c r="P14" s="97">
        <v>4</v>
      </c>
      <c r="Q14" s="3">
        <v>18</v>
      </c>
      <c r="R14" s="3"/>
      <c r="S14" s="3">
        <v>19</v>
      </c>
      <c r="T14" s="3">
        <v>28</v>
      </c>
      <c r="U14" s="3"/>
      <c r="V14" s="3"/>
      <c r="W14" s="3"/>
    </row>
    <row r="15" spans="1:23" ht="17.25">
      <c r="A15" s="3"/>
      <c r="B15" s="93" t="s">
        <v>29</v>
      </c>
      <c r="C15" s="32" t="s">
        <v>49</v>
      </c>
      <c r="D15" s="35">
        <f>Celkovo_sobota_I_kola!P15</f>
        <v>18</v>
      </c>
      <c r="E15" s="16">
        <f>Celkovo_sobota_I_kola!Q15</f>
        <v>138</v>
      </c>
      <c r="F15" s="17">
        <f>Celkovo_sobota_I_kola!R15</f>
        <v>154.9</v>
      </c>
      <c r="G15" s="35">
        <f>Celkovo_nedela_I_kola!P15</f>
        <v>22</v>
      </c>
      <c r="H15" s="16">
        <f>Celkovo_nedela_I_kola!Q15</f>
        <v>98</v>
      </c>
      <c r="I15" s="18">
        <f>Celkovo_nedela_I_kola!R15</f>
        <v>95.3</v>
      </c>
      <c r="J15" s="104"/>
      <c r="K15" s="16"/>
      <c r="L15" s="17"/>
      <c r="M15" s="117">
        <f t="shared" si="0"/>
        <v>40</v>
      </c>
      <c r="N15" s="63">
        <f t="shared" si="1"/>
        <v>250.2</v>
      </c>
      <c r="O15" s="64">
        <f t="shared" si="2"/>
        <v>236</v>
      </c>
      <c r="P15" s="97">
        <v>2</v>
      </c>
      <c r="Q15" s="3">
        <v>39</v>
      </c>
      <c r="R15" s="3"/>
      <c r="S15" s="3">
        <v>18</v>
      </c>
      <c r="T15" s="3">
        <v>19</v>
      </c>
      <c r="U15" s="3"/>
      <c r="V15" s="3"/>
      <c r="W15" s="3"/>
    </row>
    <row r="16" spans="1:23" ht="18" thickBot="1">
      <c r="A16" s="3"/>
      <c r="B16" s="94" t="s">
        <v>30</v>
      </c>
      <c r="C16" s="33" t="s">
        <v>76</v>
      </c>
      <c r="D16" s="36">
        <f>Celkovo_sobota_I_kola!P16</f>
        <v>22</v>
      </c>
      <c r="E16" s="20">
        <f>Celkovo_sobota_I_kola!Q16</f>
        <v>90</v>
      </c>
      <c r="F16" s="21">
        <f>Celkovo_sobota_I_kola!R16</f>
        <v>110</v>
      </c>
      <c r="G16" s="36">
        <f>Celkovo_nedela_I_kola!P16</f>
        <v>23</v>
      </c>
      <c r="H16" s="20">
        <f>Celkovo_nedela_I_kola!Q16</f>
        <v>91</v>
      </c>
      <c r="I16" s="22">
        <f>Celkovo_nedela_I_kola!R16</f>
        <v>91.19999999999999</v>
      </c>
      <c r="J16" s="105"/>
      <c r="K16" s="20"/>
      <c r="L16" s="21"/>
      <c r="M16" s="119">
        <f t="shared" si="0"/>
        <v>45</v>
      </c>
      <c r="N16" s="77">
        <f t="shared" si="1"/>
        <v>201.2</v>
      </c>
      <c r="O16" s="78">
        <f t="shared" si="2"/>
        <v>181</v>
      </c>
      <c r="P16" s="98">
        <v>6</v>
      </c>
      <c r="Q16" s="3">
        <v>12</v>
      </c>
      <c r="R16" s="3"/>
      <c r="S16" s="3">
        <v>28</v>
      </c>
      <c r="T16" s="3">
        <v>17</v>
      </c>
      <c r="U16" s="3"/>
      <c r="V16" s="3"/>
      <c r="W16" s="3"/>
    </row>
    <row r="17" spans="1:23" ht="12">
      <c r="A17" s="3"/>
      <c r="B17" s="24"/>
      <c r="C17" s="25"/>
      <c r="D17" s="26">
        <f aca="true" t="shared" si="3" ref="D17:M17">SUM(D5:D16)</f>
        <v>318</v>
      </c>
      <c r="E17" s="26">
        <f t="shared" si="3"/>
        <v>1234</v>
      </c>
      <c r="F17" s="26">
        <f t="shared" si="3"/>
        <v>1442</v>
      </c>
      <c r="G17" s="26">
        <f t="shared" si="3"/>
        <v>316</v>
      </c>
      <c r="H17" s="26">
        <f t="shared" si="3"/>
        <v>848</v>
      </c>
      <c r="I17" s="26">
        <f t="shared" si="3"/>
        <v>920.3999999999999</v>
      </c>
      <c r="J17" s="26">
        <f t="shared" si="3"/>
        <v>0</v>
      </c>
      <c r="K17" s="26">
        <f t="shared" si="3"/>
        <v>0</v>
      </c>
      <c r="L17" s="26">
        <f t="shared" si="3"/>
        <v>0</v>
      </c>
      <c r="M17" s="26">
        <f t="shared" si="3"/>
        <v>634</v>
      </c>
      <c r="N17" s="25"/>
      <c r="O17" s="25">
        <f>SUM(O5:O16)</f>
        <v>2082</v>
      </c>
      <c r="P17" s="25"/>
      <c r="Q17" s="3"/>
      <c r="R17" s="3"/>
      <c r="S17" s="3"/>
      <c r="T17" s="3"/>
      <c r="U17" s="3"/>
      <c r="V17" s="3"/>
      <c r="W17" s="3"/>
    </row>
    <row r="18" spans="1:23" ht="12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8515625" style="0" customWidth="1"/>
    <col min="4" max="4" width="8.7109375" style="0" customWidth="1"/>
    <col min="5" max="5" width="8.00390625" style="0" customWidth="1"/>
    <col min="6" max="6" width="8.28125" style="0" bestFit="1" customWidth="1"/>
    <col min="7" max="7" width="8.57421875" style="0" customWidth="1"/>
    <col min="8" max="8" width="7.140625" style="0" customWidth="1"/>
    <col min="9" max="9" width="8.28125" style="0" customWidth="1"/>
    <col min="10" max="10" width="8.851562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2.75" thickBot="1">
      <c r="A1" s="3"/>
    </row>
    <row r="2" spans="1:16" ht="54" customHeight="1" thickBot="1">
      <c r="A2" s="3"/>
      <c r="B2" s="150" t="s">
        <v>77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2"/>
    </row>
    <row r="3" spans="1:23" ht="16.5" customHeight="1" thickBot="1">
      <c r="A3" s="3"/>
      <c r="B3" s="153" t="s">
        <v>9</v>
      </c>
      <c r="C3" s="148" t="s">
        <v>2</v>
      </c>
      <c r="D3" s="156" t="s">
        <v>65</v>
      </c>
      <c r="E3" s="157"/>
      <c r="F3" s="157"/>
      <c r="G3" s="158" t="s">
        <v>52</v>
      </c>
      <c r="H3" s="157"/>
      <c r="I3" s="159"/>
      <c r="J3" s="156" t="s">
        <v>53</v>
      </c>
      <c r="K3" s="157"/>
      <c r="L3" s="157"/>
      <c r="M3" s="160" t="s">
        <v>34</v>
      </c>
      <c r="N3" s="162" t="s">
        <v>14</v>
      </c>
      <c r="O3" s="164" t="s">
        <v>36</v>
      </c>
      <c r="P3" s="148" t="s">
        <v>45</v>
      </c>
      <c r="Q3" s="2" t="s">
        <v>16</v>
      </c>
      <c r="R3" s="3"/>
      <c r="S3" s="2" t="s">
        <v>17</v>
      </c>
      <c r="T3" s="2" t="s">
        <v>18</v>
      </c>
      <c r="U3" s="3"/>
      <c r="V3" s="3"/>
      <c r="W3" s="3"/>
    </row>
    <row r="4" spans="1:23" ht="21" thickBot="1">
      <c r="A4" s="3"/>
      <c r="B4" s="154"/>
      <c r="C4" s="155"/>
      <c r="D4" s="6" t="s">
        <v>15</v>
      </c>
      <c r="E4" s="5" t="s">
        <v>31</v>
      </c>
      <c r="F4" s="5" t="s">
        <v>32</v>
      </c>
      <c r="G4" s="8" t="s">
        <v>15</v>
      </c>
      <c r="H4" s="5" t="s">
        <v>31</v>
      </c>
      <c r="I4" s="7" t="s">
        <v>32</v>
      </c>
      <c r="J4" s="6" t="s">
        <v>15</v>
      </c>
      <c r="K4" s="5" t="s">
        <v>31</v>
      </c>
      <c r="L4" s="5" t="s">
        <v>32</v>
      </c>
      <c r="M4" s="161"/>
      <c r="N4" s="163"/>
      <c r="O4" s="165"/>
      <c r="P4" s="149"/>
      <c r="Q4" s="2"/>
      <c r="R4" s="3"/>
      <c r="S4" s="2"/>
      <c r="T4" s="2"/>
      <c r="U4" s="3"/>
      <c r="V4" s="3"/>
      <c r="W4" s="3"/>
    </row>
    <row r="5" spans="1:23" ht="18" thickBot="1">
      <c r="A5" s="3"/>
      <c r="B5" s="9" t="s">
        <v>19</v>
      </c>
      <c r="C5" s="31" t="s">
        <v>66</v>
      </c>
      <c r="D5" s="34">
        <f>'SO+NE spolu '!M5</f>
        <v>58</v>
      </c>
      <c r="E5" s="12">
        <f>'SO+NE spolu '!O5</f>
        <v>146</v>
      </c>
      <c r="F5" s="14">
        <f>'SO+NE spolu '!N5</f>
        <v>172.10000000000002</v>
      </c>
      <c r="G5" s="91"/>
      <c r="H5" s="12"/>
      <c r="I5" s="13"/>
      <c r="J5" s="34"/>
      <c r="K5" s="12"/>
      <c r="L5" s="14"/>
      <c r="M5" s="106">
        <f>SUM(D5,G5,J5,)</f>
        <v>58</v>
      </c>
      <c r="N5" s="92">
        <f>F5+I5+L5</f>
        <v>172.10000000000002</v>
      </c>
      <c r="O5" s="92">
        <f>E5+H5+K5</f>
        <v>146</v>
      </c>
      <c r="P5" s="15"/>
      <c r="Q5">
        <v>44</v>
      </c>
      <c r="R5" s="3"/>
      <c r="S5" s="3">
        <v>18</v>
      </c>
      <c r="T5" s="3">
        <v>27</v>
      </c>
      <c r="U5" s="3"/>
      <c r="V5" s="3"/>
      <c r="W5" s="3"/>
    </row>
    <row r="6" spans="1:23" ht="17.25">
      <c r="A6" s="3"/>
      <c r="B6" s="10" t="s">
        <v>20</v>
      </c>
      <c r="C6" s="32" t="s">
        <v>67</v>
      </c>
      <c r="D6" s="35">
        <f>'SO+NE spolu '!M6</f>
        <v>59</v>
      </c>
      <c r="E6" s="16">
        <f>'SO+NE spolu '!O6</f>
        <v>162</v>
      </c>
      <c r="F6" s="18">
        <f>'SO+NE spolu '!N6</f>
        <v>162.4</v>
      </c>
      <c r="G6" s="104"/>
      <c r="H6" s="16"/>
      <c r="I6" s="17"/>
      <c r="J6" s="35"/>
      <c r="K6" s="16"/>
      <c r="L6" s="18"/>
      <c r="M6" s="107">
        <f aca="true" t="shared" si="0" ref="M6:M16">SUM(D6,G6,J6,)</f>
        <v>59</v>
      </c>
      <c r="N6" s="30">
        <f aca="true" t="shared" si="1" ref="N6:N16">F6+I6+L6</f>
        <v>162.4</v>
      </c>
      <c r="O6" s="30">
        <f aca="true" t="shared" si="2" ref="O6:O16">E6+H6+K6</f>
        <v>162</v>
      </c>
      <c r="P6" s="19"/>
      <c r="Q6" s="4">
        <v>30</v>
      </c>
      <c r="R6" s="3"/>
      <c r="S6" s="3">
        <v>23</v>
      </c>
      <c r="T6" s="3">
        <v>11</v>
      </c>
      <c r="U6" s="3"/>
      <c r="V6" s="3"/>
      <c r="W6" s="3"/>
    </row>
    <row r="7" spans="1:23" ht="17.25">
      <c r="A7" s="3"/>
      <c r="B7" s="10" t="s">
        <v>21</v>
      </c>
      <c r="C7" s="32" t="s">
        <v>68</v>
      </c>
      <c r="D7" s="35">
        <f>'SO+NE spolu '!M7</f>
        <v>44</v>
      </c>
      <c r="E7" s="16">
        <f>'SO+NE spolu '!O7</f>
        <v>160</v>
      </c>
      <c r="F7" s="18">
        <f>'SO+NE spolu '!N7</f>
        <v>218.89999999999998</v>
      </c>
      <c r="G7" s="104"/>
      <c r="H7" s="16"/>
      <c r="I7" s="17"/>
      <c r="J7" s="35"/>
      <c r="K7" s="16"/>
      <c r="L7" s="18"/>
      <c r="M7" s="107">
        <f t="shared" si="0"/>
        <v>44</v>
      </c>
      <c r="N7" s="30">
        <f t="shared" si="1"/>
        <v>218.89999999999998</v>
      </c>
      <c r="O7" s="30">
        <f t="shared" si="2"/>
        <v>160</v>
      </c>
      <c r="P7" s="19"/>
      <c r="Q7" s="3">
        <v>23</v>
      </c>
      <c r="R7" s="3"/>
      <c r="S7" s="3">
        <v>23</v>
      </c>
      <c r="T7" s="3">
        <v>5</v>
      </c>
      <c r="U7" s="3"/>
      <c r="V7" s="3"/>
      <c r="W7" s="3"/>
    </row>
    <row r="8" spans="1:23" ht="17.25">
      <c r="A8" s="3"/>
      <c r="B8" s="10" t="s">
        <v>22</v>
      </c>
      <c r="C8" s="32" t="s">
        <v>69</v>
      </c>
      <c r="D8" s="35">
        <f>'SO+NE spolu '!M8</f>
        <v>42</v>
      </c>
      <c r="E8" s="16">
        <f>'SO+NE spolu '!O8</f>
        <v>176</v>
      </c>
      <c r="F8" s="18">
        <f>'SO+NE spolu '!N8</f>
        <v>220.40000000000003</v>
      </c>
      <c r="G8" s="104"/>
      <c r="H8" s="16"/>
      <c r="I8" s="17"/>
      <c r="J8" s="35"/>
      <c r="K8" s="16"/>
      <c r="L8" s="18"/>
      <c r="M8" s="107">
        <f t="shared" si="0"/>
        <v>42</v>
      </c>
      <c r="N8" s="30">
        <f t="shared" si="1"/>
        <v>220.40000000000003</v>
      </c>
      <c r="O8" s="30">
        <f t="shared" si="2"/>
        <v>176</v>
      </c>
      <c r="P8" s="19"/>
      <c r="Q8" s="3">
        <v>26</v>
      </c>
      <c r="R8" s="3"/>
      <c r="S8" s="3">
        <v>23</v>
      </c>
      <c r="T8" s="3">
        <v>27</v>
      </c>
      <c r="U8" s="3"/>
      <c r="V8" s="3"/>
      <c r="W8" s="3"/>
    </row>
    <row r="9" spans="1:23" ht="17.25">
      <c r="A9" s="3"/>
      <c r="B9" s="10" t="s">
        <v>23</v>
      </c>
      <c r="C9" s="32" t="s">
        <v>70</v>
      </c>
      <c r="D9" s="35">
        <f>'SO+NE spolu '!M9</f>
        <v>64</v>
      </c>
      <c r="E9" s="16">
        <f>'SO+NE spolu '!O9</f>
        <v>150</v>
      </c>
      <c r="F9" s="18">
        <f>'SO+NE spolu '!N9</f>
        <v>171.2</v>
      </c>
      <c r="G9" s="104"/>
      <c r="H9" s="16"/>
      <c r="I9" s="17"/>
      <c r="J9" s="35"/>
      <c r="K9" s="16"/>
      <c r="L9" s="18"/>
      <c r="M9" s="107">
        <f t="shared" si="0"/>
        <v>64</v>
      </c>
      <c r="N9" s="30">
        <f t="shared" si="1"/>
        <v>171.2</v>
      </c>
      <c r="O9" s="30">
        <f t="shared" si="2"/>
        <v>150</v>
      </c>
      <c r="P9" s="19"/>
      <c r="Q9" s="3">
        <v>24</v>
      </c>
      <c r="R9" s="3"/>
      <c r="S9" s="3">
        <v>12</v>
      </c>
      <c r="T9" s="3">
        <v>14</v>
      </c>
      <c r="U9" s="3"/>
      <c r="V9" s="3"/>
      <c r="W9" s="3"/>
    </row>
    <row r="10" spans="1:23" ht="17.25">
      <c r="A10" s="3"/>
      <c r="B10" s="10" t="s">
        <v>24</v>
      </c>
      <c r="C10" s="32" t="s">
        <v>71</v>
      </c>
      <c r="D10" s="35">
        <f>'SO+NE spolu '!M10</f>
        <v>104</v>
      </c>
      <c r="E10" s="16">
        <f>'SO+NE spolu '!O10</f>
        <v>0</v>
      </c>
      <c r="F10" s="18">
        <f>'SO+NE spolu '!N10</f>
        <v>0</v>
      </c>
      <c r="G10" s="104"/>
      <c r="H10" s="16"/>
      <c r="I10" s="17"/>
      <c r="J10" s="35"/>
      <c r="K10" s="16"/>
      <c r="L10" s="18"/>
      <c r="M10" s="107">
        <f t="shared" si="0"/>
        <v>104</v>
      </c>
      <c r="N10" s="30">
        <f t="shared" si="1"/>
        <v>0</v>
      </c>
      <c r="O10" s="30">
        <f t="shared" si="2"/>
        <v>0</v>
      </c>
      <c r="P10" s="19"/>
      <c r="Q10" s="3">
        <v>27</v>
      </c>
      <c r="R10" s="3"/>
      <c r="S10" s="3">
        <v>47</v>
      </c>
      <c r="T10" s="3">
        <v>5</v>
      </c>
      <c r="U10" s="3"/>
      <c r="V10" s="3"/>
      <c r="W10" s="3"/>
    </row>
    <row r="11" spans="1:23" ht="17.25">
      <c r="A11" s="3"/>
      <c r="B11" s="10" t="s">
        <v>25</v>
      </c>
      <c r="C11" s="32" t="s">
        <v>72</v>
      </c>
      <c r="D11" s="35">
        <f>'SO+NE spolu '!M11</f>
        <v>49</v>
      </c>
      <c r="E11" s="16">
        <f>'SO+NE spolu '!O11</f>
        <v>193</v>
      </c>
      <c r="F11" s="18">
        <f>'SO+NE spolu '!N11</f>
        <v>218.7</v>
      </c>
      <c r="G11" s="104"/>
      <c r="H11" s="16"/>
      <c r="I11" s="17"/>
      <c r="J11" s="35"/>
      <c r="K11" s="16"/>
      <c r="L11" s="18"/>
      <c r="M11" s="107">
        <f t="shared" si="0"/>
        <v>49</v>
      </c>
      <c r="N11" s="30">
        <f t="shared" si="1"/>
        <v>218.7</v>
      </c>
      <c r="O11" s="30">
        <f t="shared" si="2"/>
        <v>193</v>
      </c>
      <c r="P11" s="19"/>
      <c r="Q11" s="3">
        <v>7</v>
      </c>
      <c r="R11" s="3"/>
      <c r="S11" s="3">
        <v>18</v>
      </c>
      <c r="T11" s="3">
        <v>6</v>
      </c>
      <c r="U11" s="3"/>
      <c r="V11" s="3"/>
      <c r="W11" s="3"/>
    </row>
    <row r="12" spans="1:23" ht="17.25">
      <c r="A12" s="3"/>
      <c r="B12" s="10" t="s">
        <v>26</v>
      </c>
      <c r="C12" s="32" t="s">
        <v>73</v>
      </c>
      <c r="D12" s="35">
        <f>'SO+NE spolu '!M12</f>
        <v>54</v>
      </c>
      <c r="E12" s="16">
        <f>'SO+NE spolu '!O12</f>
        <v>155</v>
      </c>
      <c r="F12" s="18">
        <f>'SO+NE spolu '!N12</f>
        <v>186.59999999999997</v>
      </c>
      <c r="G12" s="104"/>
      <c r="H12" s="16"/>
      <c r="I12" s="17"/>
      <c r="J12" s="35"/>
      <c r="K12" s="16"/>
      <c r="L12" s="18"/>
      <c r="M12" s="107">
        <f t="shared" si="0"/>
        <v>54</v>
      </c>
      <c r="N12" s="30">
        <f t="shared" si="1"/>
        <v>186.59999999999997</v>
      </c>
      <c r="O12" s="30">
        <f t="shared" si="2"/>
        <v>155</v>
      </c>
      <c r="P12" s="19"/>
      <c r="Q12" s="3">
        <v>11</v>
      </c>
      <c r="R12" s="3"/>
      <c r="S12" s="3">
        <v>23</v>
      </c>
      <c r="T12" s="3">
        <v>16</v>
      </c>
      <c r="U12" s="3"/>
      <c r="V12" s="3"/>
      <c r="W12" s="3"/>
    </row>
    <row r="13" spans="1:23" ht="17.25">
      <c r="A13" s="3"/>
      <c r="B13" s="10" t="s">
        <v>27</v>
      </c>
      <c r="C13" s="32" t="s">
        <v>74</v>
      </c>
      <c r="D13" s="35">
        <f>'SO+NE spolu '!M13</f>
        <v>32</v>
      </c>
      <c r="E13" s="16">
        <f>'SO+NE spolu '!O13</f>
        <v>270</v>
      </c>
      <c r="F13" s="18">
        <f>'SO+NE spolu '!N13</f>
        <v>309.5</v>
      </c>
      <c r="G13" s="104"/>
      <c r="H13" s="16"/>
      <c r="I13" s="17"/>
      <c r="J13" s="35"/>
      <c r="K13" s="16"/>
      <c r="L13" s="18"/>
      <c r="M13" s="107">
        <f t="shared" si="0"/>
        <v>32</v>
      </c>
      <c r="N13" s="30">
        <f t="shared" si="1"/>
        <v>309.5</v>
      </c>
      <c r="O13" s="30">
        <f t="shared" si="2"/>
        <v>270</v>
      </c>
      <c r="P13" s="19"/>
      <c r="Q13" s="3">
        <v>32</v>
      </c>
      <c r="R13" s="3"/>
      <c r="S13" s="3">
        <v>30</v>
      </c>
      <c r="T13" s="3">
        <v>16</v>
      </c>
      <c r="U13" s="3"/>
      <c r="V13" s="3"/>
      <c r="W13" s="3"/>
    </row>
    <row r="14" spans="1:23" ht="17.25">
      <c r="A14" s="3"/>
      <c r="B14" s="10" t="s">
        <v>28</v>
      </c>
      <c r="C14" s="32" t="s">
        <v>75</v>
      </c>
      <c r="D14" s="35">
        <f>'SO+NE spolu '!M14</f>
        <v>43</v>
      </c>
      <c r="E14" s="16">
        <f>'SO+NE spolu '!O14</f>
        <v>253</v>
      </c>
      <c r="F14" s="18">
        <f>'SO+NE spolu '!N14</f>
        <v>251.2</v>
      </c>
      <c r="G14" s="104"/>
      <c r="H14" s="16"/>
      <c r="I14" s="17"/>
      <c r="J14" s="35"/>
      <c r="K14" s="16"/>
      <c r="L14" s="18"/>
      <c r="M14" s="107">
        <f t="shared" si="0"/>
        <v>43</v>
      </c>
      <c r="N14" s="30">
        <f t="shared" si="1"/>
        <v>251.2</v>
      </c>
      <c r="O14" s="30">
        <f t="shared" si="2"/>
        <v>253</v>
      </c>
      <c r="P14" s="19"/>
      <c r="Q14" s="3">
        <v>18</v>
      </c>
      <c r="R14" s="3"/>
      <c r="S14" s="3">
        <v>19</v>
      </c>
      <c r="T14" s="3">
        <v>28</v>
      </c>
      <c r="U14" s="3"/>
      <c r="V14" s="3"/>
      <c r="W14" s="3"/>
    </row>
    <row r="15" spans="1:23" ht="17.25">
      <c r="A15" s="3"/>
      <c r="B15" s="10" t="s">
        <v>29</v>
      </c>
      <c r="C15" s="32" t="s">
        <v>49</v>
      </c>
      <c r="D15" s="35">
        <f>'SO+NE spolu '!M15</f>
        <v>40</v>
      </c>
      <c r="E15" s="16">
        <f>'SO+NE spolu '!O15</f>
        <v>236</v>
      </c>
      <c r="F15" s="18">
        <f>'SO+NE spolu '!N15</f>
        <v>250.2</v>
      </c>
      <c r="G15" s="104"/>
      <c r="H15" s="16"/>
      <c r="I15" s="17"/>
      <c r="J15" s="35"/>
      <c r="K15" s="16"/>
      <c r="L15" s="18"/>
      <c r="M15" s="107">
        <f t="shared" si="0"/>
        <v>40</v>
      </c>
      <c r="N15" s="30">
        <f t="shared" si="1"/>
        <v>250.2</v>
      </c>
      <c r="O15" s="30">
        <f t="shared" si="2"/>
        <v>236</v>
      </c>
      <c r="P15" s="19"/>
      <c r="Q15" s="3">
        <v>39</v>
      </c>
      <c r="R15" s="3"/>
      <c r="S15" s="3">
        <v>18</v>
      </c>
      <c r="T15" s="3">
        <v>19</v>
      </c>
      <c r="U15" s="3"/>
      <c r="V15" s="3"/>
      <c r="W15" s="3"/>
    </row>
    <row r="16" spans="1:23" ht="18" thickBot="1">
      <c r="A16" s="3"/>
      <c r="B16" s="11" t="s">
        <v>30</v>
      </c>
      <c r="C16" s="33" t="s">
        <v>76</v>
      </c>
      <c r="D16" s="36">
        <f>'SO+NE spolu '!M16</f>
        <v>45</v>
      </c>
      <c r="E16" s="20">
        <f>'SO+NE spolu '!O16</f>
        <v>181</v>
      </c>
      <c r="F16" s="22">
        <f>'SO+NE spolu '!N16</f>
        <v>201.2</v>
      </c>
      <c r="G16" s="105"/>
      <c r="H16" s="20"/>
      <c r="I16" s="21"/>
      <c r="J16" s="36"/>
      <c r="K16" s="20"/>
      <c r="L16" s="22"/>
      <c r="M16" s="108">
        <f t="shared" si="0"/>
        <v>45</v>
      </c>
      <c r="N16" s="95">
        <f t="shared" si="1"/>
        <v>201.2</v>
      </c>
      <c r="O16" s="95">
        <f t="shared" si="2"/>
        <v>181</v>
      </c>
      <c r="P16" s="23"/>
      <c r="Q16" s="3">
        <v>12</v>
      </c>
      <c r="R16" s="3"/>
      <c r="S16" s="3">
        <v>28</v>
      </c>
      <c r="T16" s="3">
        <v>17</v>
      </c>
      <c r="U16" s="3"/>
      <c r="V16" s="3"/>
      <c r="W16" s="3"/>
    </row>
    <row r="17" spans="1:23" ht="12">
      <c r="A17" s="3"/>
      <c r="B17" s="24"/>
      <c r="C17" s="25"/>
      <c r="D17" s="26">
        <f>SUM(D5:D16)</f>
        <v>634</v>
      </c>
      <c r="E17" s="26">
        <f>SUM(E5:E16)</f>
        <v>2082</v>
      </c>
      <c r="F17" s="26">
        <f>SUM(F5:F16)</f>
        <v>2362.3999999999996</v>
      </c>
      <c r="G17" s="26"/>
      <c r="H17" s="26"/>
      <c r="I17" s="26"/>
      <c r="J17" s="26">
        <f aca="true" t="shared" si="3" ref="J17:O17">SUM(J5:J16)</f>
        <v>0</v>
      </c>
      <c r="K17" s="26">
        <f t="shared" si="3"/>
        <v>0</v>
      </c>
      <c r="L17" s="26">
        <f t="shared" si="3"/>
        <v>0</v>
      </c>
      <c r="M17" s="26">
        <f t="shared" si="3"/>
        <v>634</v>
      </c>
      <c r="N17" s="25">
        <f t="shared" si="3"/>
        <v>2362.3999999999996</v>
      </c>
      <c r="O17" s="25">
        <f t="shared" si="3"/>
        <v>2082</v>
      </c>
      <c r="P17" s="25"/>
      <c r="Q17" s="3"/>
      <c r="R17" s="3"/>
      <c r="S17" s="3"/>
      <c r="T17" s="3"/>
      <c r="U17" s="3"/>
      <c r="V17" s="3"/>
      <c r="W17" s="3"/>
    </row>
    <row r="18" spans="1:23" ht="12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2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6" sqref="T6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57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</cols>
  <sheetData>
    <row r="1" ht="12.75" thickBot="1"/>
    <row r="2" spans="2:20" ht="18" thickBot="1">
      <c r="B2" s="121" t="s">
        <v>59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9" customHeight="1" thickBot="1">
      <c r="B3" s="123" t="s">
        <v>0</v>
      </c>
      <c r="C3" s="124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48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9</v>
      </c>
      <c r="C4" s="49">
        <v>3</v>
      </c>
      <c r="D4" s="50" t="s">
        <v>78</v>
      </c>
      <c r="E4" s="31" t="s">
        <v>66</v>
      </c>
      <c r="F4" s="51"/>
      <c r="G4" s="52">
        <v>7.7</v>
      </c>
      <c r="H4" s="52">
        <v>5</v>
      </c>
      <c r="I4" s="53">
        <f>COUNTIF(G$4:G$15,"&lt;"&amp;G4)*ROWS(G$4:G$15)+COUNTIF(H$4:H$15,"&lt;"&amp;H4)</f>
        <v>25</v>
      </c>
      <c r="J4" s="54">
        <f>IF(COUNTIF(I$4:I$15,I4)&gt;1,RANK(I4,I$4:I$15,0)+(COUNT(I$4:I$15)+1-RANK(I4,I$4:I$15,0)-RANK(I4,I$4:I$15,1))/2,RANK(I4,I$4:I$15,0)+(COUNT(I$4:I$15)+1-RANK(I4,I$4:I$15,0)-RANK(I4,I$4:I$15,1)))</f>
        <v>10</v>
      </c>
      <c r="K4" s="52">
        <v>8</v>
      </c>
      <c r="L4" s="52">
        <v>8</v>
      </c>
      <c r="M4" s="53">
        <f>COUNTIF(K$4:K$15,"&lt;"&amp;K4)*ROWS(K$4:K$15)+COUNTIF(L$4:L$15,"&lt;"&amp;L4)</f>
        <v>53</v>
      </c>
      <c r="N4" s="54">
        <f>IF(COUNTIF(M$4:M$15,M4)&gt;1,RANK(M4,M$4:M$15,0)+(COUNT(M$4:M$15)+1-RANK(M4,M$4:M$15,0)-RANK(M4,M$4:M$15,1))/2,RANK(M4,M$4:M$15,0)+(COUNT(M$4:M$15)+1-RANK(M4,M$4:M$15,0)-RANK(M4,M$4:M$15,1)))</f>
        <v>8</v>
      </c>
      <c r="O4" s="55">
        <f>SUM(J4,N4)</f>
        <v>18</v>
      </c>
      <c r="P4" s="56">
        <f aca="true" t="shared" si="0" ref="P4:P15">SUM(K4,G4)</f>
        <v>15.7</v>
      </c>
      <c r="Q4" s="57">
        <f aca="true" t="shared" si="1" ref="Q4:Q15">SUM(L4,H4)</f>
        <v>13</v>
      </c>
      <c r="R4" s="58">
        <f>(COUNTIF(O$4:O$15,"&gt;"&amp;O4)*ROWS(O$4:O$14)+COUNTIF(P$4:P$15,"&lt;"&amp;P4))*ROWS(O$4:O$15)+COUNTIF(Q$4:Q$15,"&lt;"&amp;Q4)</f>
        <v>436</v>
      </c>
      <c r="S4" s="59">
        <f>IF(COUNTIF(R$4:R$15,R4)&gt;1,RANK(R4,R$4:R$15,0)+(COUNT(R$4:R$15)+1-RANK(R4,R$4:R$15,0)-RANK(R4,R$4:R$15,1))/2,RANK(R4,R$4:R$15,0)+(COUNT(R$4:R$15)+1-RANK(R4,R$4:R$15,0)-RANK(R4,R$4:R$15,1)))</f>
        <v>9</v>
      </c>
      <c r="T4" s="60"/>
    </row>
    <row r="5" spans="2:20" ht="17.25">
      <c r="B5" s="61">
        <v>7</v>
      </c>
      <c r="C5" s="1">
        <v>1</v>
      </c>
      <c r="D5" s="28" t="s">
        <v>84</v>
      </c>
      <c r="E5" s="32" t="s">
        <v>67</v>
      </c>
      <c r="F5" s="62"/>
      <c r="G5" s="63">
        <v>9.8</v>
      </c>
      <c r="H5" s="63">
        <v>8</v>
      </c>
      <c r="I5" s="64">
        <f aca="true" t="shared" si="2" ref="I5:I15">COUNTIF(G$4:G$15,"&lt;"&amp;G5)*ROWS(G$4:G$15)+COUNTIF(H$4:H$15,"&lt;"&amp;H5)</f>
        <v>40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63">
        <v>3.2</v>
      </c>
      <c r="L5" s="63">
        <v>4</v>
      </c>
      <c r="M5" s="64">
        <f aca="true" t="shared" si="4" ref="M5:M15">COUNTIF(K$4:K$15,"&lt;"&amp;K5)*ROWS(K$4:K$15)+COUNTIF(L$4:L$15,"&lt;"&amp;L5)</f>
        <v>14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11</v>
      </c>
      <c r="O5" s="66">
        <f aca="true" t="shared" si="6" ref="O5:O15">SUM(J5,N5)</f>
        <v>20</v>
      </c>
      <c r="P5" s="67">
        <f t="shared" si="0"/>
        <v>13</v>
      </c>
      <c r="Q5" s="68">
        <f t="shared" si="1"/>
        <v>12</v>
      </c>
      <c r="R5" s="69">
        <f aca="true" t="shared" si="7" ref="R5:R15">(COUNTIF(O$4:O$15,"&gt;"&amp;O5)*ROWS(O$4:O$14)+COUNTIF(P$4:P$15,"&lt;"&amp;P5))*ROWS(O$4:O$15)+COUNTIF(Q$4:Q$15,"&lt;"&amp;Q5)</f>
        <v>291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71"/>
    </row>
    <row r="6" spans="2:20" ht="17.25">
      <c r="B6" s="61">
        <v>10</v>
      </c>
      <c r="C6" s="1">
        <v>4</v>
      </c>
      <c r="D6" s="28" t="s">
        <v>86</v>
      </c>
      <c r="E6" s="32" t="s">
        <v>68</v>
      </c>
      <c r="F6" s="62"/>
      <c r="G6" s="63">
        <v>25.6</v>
      </c>
      <c r="H6" s="63">
        <v>24</v>
      </c>
      <c r="I6" s="64">
        <f t="shared" si="2"/>
        <v>142</v>
      </c>
      <c r="J6" s="65">
        <f t="shared" si="3"/>
        <v>1</v>
      </c>
      <c r="K6" s="63">
        <v>9</v>
      </c>
      <c r="L6" s="63">
        <v>7</v>
      </c>
      <c r="M6" s="64">
        <f t="shared" si="4"/>
        <v>76</v>
      </c>
      <c r="N6" s="65">
        <f t="shared" si="5"/>
        <v>6</v>
      </c>
      <c r="O6" s="66">
        <f t="shared" si="6"/>
        <v>7</v>
      </c>
      <c r="P6" s="67">
        <f t="shared" si="0"/>
        <v>34.6</v>
      </c>
      <c r="Q6" s="68">
        <f t="shared" si="1"/>
        <v>31</v>
      </c>
      <c r="R6" s="69">
        <f t="shared" si="7"/>
        <v>1172</v>
      </c>
      <c r="S6" s="70">
        <f t="shared" si="8"/>
        <v>3</v>
      </c>
      <c r="T6" s="71">
        <v>30</v>
      </c>
    </row>
    <row r="7" spans="2:20" ht="17.25">
      <c r="B7" s="61">
        <v>2</v>
      </c>
      <c r="C7" s="1">
        <v>8</v>
      </c>
      <c r="D7" s="28" t="s">
        <v>90</v>
      </c>
      <c r="E7" s="32" t="s">
        <v>69</v>
      </c>
      <c r="F7" s="62"/>
      <c r="G7" s="63">
        <v>11.6</v>
      </c>
      <c r="H7" s="63">
        <v>14</v>
      </c>
      <c r="I7" s="64">
        <f t="shared" si="2"/>
        <v>67</v>
      </c>
      <c r="J7" s="65">
        <f t="shared" si="3"/>
        <v>7</v>
      </c>
      <c r="K7" s="63">
        <v>6.9</v>
      </c>
      <c r="L7" s="63">
        <v>13</v>
      </c>
      <c r="M7" s="64">
        <f t="shared" si="4"/>
        <v>43</v>
      </c>
      <c r="N7" s="65">
        <f t="shared" si="5"/>
        <v>9</v>
      </c>
      <c r="O7" s="66">
        <f t="shared" si="6"/>
        <v>16</v>
      </c>
      <c r="P7" s="67">
        <f t="shared" si="0"/>
        <v>18.5</v>
      </c>
      <c r="Q7" s="68">
        <f t="shared" si="1"/>
        <v>27</v>
      </c>
      <c r="R7" s="69">
        <f t="shared" si="7"/>
        <v>582</v>
      </c>
      <c r="S7" s="70">
        <f t="shared" si="8"/>
        <v>8</v>
      </c>
      <c r="T7" s="71">
        <v>5</v>
      </c>
    </row>
    <row r="8" spans="2:20" ht="17.25">
      <c r="B8" s="61">
        <v>3</v>
      </c>
      <c r="C8" s="1">
        <v>9</v>
      </c>
      <c r="D8" s="109" t="s">
        <v>93</v>
      </c>
      <c r="E8" s="32" t="s">
        <v>70</v>
      </c>
      <c r="F8" s="62"/>
      <c r="G8" s="63">
        <v>10.5</v>
      </c>
      <c r="H8" s="63">
        <v>5</v>
      </c>
      <c r="I8" s="64">
        <f t="shared" si="2"/>
        <v>49</v>
      </c>
      <c r="J8" s="65">
        <f t="shared" si="3"/>
        <v>8</v>
      </c>
      <c r="K8" s="63">
        <v>8.5</v>
      </c>
      <c r="L8" s="63">
        <v>4</v>
      </c>
      <c r="M8" s="64">
        <f t="shared" si="4"/>
        <v>62</v>
      </c>
      <c r="N8" s="65">
        <f t="shared" si="5"/>
        <v>7</v>
      </c>
      <c r="O8" s="66">
        <f t="shared" si="6"/>
        <v>15</v>
      </c>
      <c r="P8" s="67">
        <f t="shared" si="0"/>
        <v>19</v>
      </c>
      <c r="Q8" s="68">
        <f t="shared" si="1"/>
        <v>9</v>
      </c>
      <c r="R8" s="69">
        <f t="shared" si="7"/>
        <v>722</v>
      </c>
      <c r="S8" s="70">
        <f t="shared" si="8"/>
        <v>7</v>
      </c>
      <c r="T8" s="71">
        <v>10</v>
      </c>
    </row>
    <row r="9" spans="2:20" ht="17.25">
      <c r="B9" s="61">
        <v>11</v>
      </c>
      <c r="C9" s="1">
        <v>5</v>
      </c>
      <c r="D9" s="28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12</v>
      </c>
      <c r="C10" s="1">
        <v>6</v>
      </c>
      <c r="D10" s="28" t="s">
        <v>97</v>
      </c>
      <c r="E10" s="32" t="s">
        <v>72</v>
      </c>
      <c r="F10" s="62"/>
      <c r="G10" s="63">
        <v>13.1</v>
      </c>
      <c r="H10" s="63">
        <v>10</v>
      </c>
      <c r="I10" s="64">
        <f t="shared" si="2"/>
        <v>77</v>
      </c>
      <c r="J10" s="65">
        <f t="shared" si="3"/>
        <v>6</v>
      </c>
      <c r="K10" s="63">
        <v>17.7</v>
      </c>
      <c r="L10" s="63">
        <v>20</v>
      </c>
      <c r="M10" s="64">
        <f t="shared" si="4"/>
        <v>143</v>
      </c>
      <c r="N10" s="65">
        <f t="shared" si="5"/>
        <v>1</v>
      </c>
      <c r="O10" s="66">
        <f t="shared" si="6"/>
        <v>7</v>
      </c>
      <c r="P10" s="67">
        <f t="shared" si="0"/>
        <v>30.799999999999997</v>
      </c>
      <c r="Q10" s="68">
        <f t="shared" si="1"/>
        <v>30</v>
      </c>
      <c r="R10" s="69">
        <f t="shared" si="7"/>
        <v>1159</v>
      </c>
      <c r="S10" s="70">
        <f t="shared" si="8"/>
        <v>4</v>
      </c>
      <c r="T10" s="71">
        <v>25</v>
      </c>
    </row>
    <row r="11" spans="2:20" ht="17.25">
      <c r="B11" s="61">
        <v>8</v>
      </c>
      <c r="C11" s="1">
        <v>2</v>
      </c>
      <c r="D11" s="28" t="s">
        <v>102</v>
      </c>
      <c r="E11" s="32" t="s">
        <v>73</v>
      </c>
      <c r="F11" s="62"/>
      <c r="G11" s="63">
        <v>4.3</v>
      </c>
      <c r="H11" s="63">
        <v>6</v>
      </c>
      <c r="I11" s="64">
        <f t="shared" si="2"/>
        <v>15</v>
      </c>
      <c r="J11" s="65">
        <f t="shared" si="3"/>
        <v>11</v>
      </c>
      <c r="K11" s="63">
        <v>4</v>
      </c>
      <c r="L11" s="63">
        <v>2</v>
      </c>
      <c r="M11" s="64">
        <f t="shared" si="4"/>
        <v>25</v>
      </c>
      <c r="N11" s="65">
        <f t="shared" si="5"/>
        <v>10</v>
      </c>
      <c r="O11" s="66">
        <f t="shared" si="6"/>
        <v>21</v>
      </c>
      <c r="P11" s="67">
        <f t="shared" si="0"/>
        <v>8.3</v>
      </c>
      <c r="Q11" s="68">
        <f t="shared" si="1"/>
        <v>8</v>
      </c>
      <c r="R11" s="69">
        <f t="shared" si="7"/>
        <v>145</v>
      </c>
      <c r="S11" s="70">
        <f t="shared" si="8"/>
        <v>11</v>
      </c>
      <c r="T11" s="71"/>
    </row>
    <row r="12" spans="2:20" ht="17.25">
      <c r="B12" s="61">
        <v>5</v>
      </c>
      <c r="C12" s="1">
        <v>11</v>
      </c>
      <c r="D12" s="28" t="s">
        <v>105</v>
      </c>
      <c r="E12" s="32" t="s">
        <v>74</v>
      </c>
      <c r="F12" s="62"/>
      <c r="G12" s="63">
        <v>13.9</v>
      </c>
      <c r="H12" s="63">
        <v>12</v>
      </c>
      <c r="I12" s="64">
        <f t="shared" si="2"/>
        <v>90</v>
      </c>
      <c r="J12" s="65">
        <f t="shared" si="3"/>
        <v>5</v>
      </c>
      <c r="K12" s="63">
        <v>15.3</v>
      </c>
      <c r="L12" s="63">
        <v>13</v>
      </c>
      <c r="M12" s="64">
        <f t="shared" si="4"/>
        <v>115</v>
      </c>
      <c r="N12" s="65">
        <f t="shared" si="5"/>
        <v>3</v>
      </c>
      <c r="O12" s="66">
        <f t="shared" si="6"/>
        <v>8</v>
      </c>
      <c r="P12" s="67">
        <f t="shared" si="0"/>
        <v>29.200000000000003</v>
      </c>
      <c r="Q12" s="68">
        <f t="shared" si="1"/>
        <v>25</v>
      </c>
      <c r="R12" s="69">
        <f t="shared" si="7"/>
        <v>1001</v>
      </c>
      <c r="S12" s="70">
        <f t="shared" si="8"/>
        <v>5</v>
      </c>
      <c r="T12" s="71">
        <v>20</v>
      </c>
    </row>
    <row r="13" spans="2:20" ht="17.25">
      <c r="B13" s="61">
        <v>4</v>
      </c>
      <c r="C13" s="1">
        <v>10</v>
      </c>
      <c r="D13" s="28" t="s">
        <v>114</v>
      </c>
      <c r="E13" s="32" t="s">
        <v>75</v>
      </c>
      <c r="F13" s="62"/>
      <c r="G13" s="63">
        <v>19.2</v>
      </c>
      <c r="H13" s="63">
        <v>24</v>
      </c>
      <c r="I13" s="64">
        <f t="shared" si="2"/>
        <v>106</v>
      </c>
      <c r="J13" s="65">
        <f t="shared" si="3"/>
        <v>4</v>
      </c>
      <c r="K13" s="63">
        <v>11</v>
      </c>
      <c r="L13" s="63">
        <v>14</v>
      </c>
      <c r="M13" s="64">
        <f t="shared" si="4"/>
        <v>93</v>
      </c>
      <c r="N13" s="65">
        <f t="shared" si="5"/>
        <v>5</v>
      </c>
      <c r="O13" s="66">
        <f t="shared" si="6"/>
        <v>9</v>
      </c>
      <c r="P13" s="67">
        <f t="shared" si="0"/>
        <v>30.2</v>
      </c>
      <c r="Q13" s="68">
        <f t="shared" si="1"/>
        <v>38</v>
      </c>
      <c r="R13" s="69">
        <f t="shared" si="7"/>
        <v>887</v>
      </c>
      <c r="S13" s="70">
        <f t="shared" si="8"/>
        <v>6</v>
      </c>
      <c r="T13" s="71">
        <v>15</v>
      </c>
    </row>
    <row r="14" spans="2:20" ht="17.25">
      <c r="B14" s="61">
        <v>6</v>
      </c>
      <c r="C14" s="1">
        <v>12</v>
      </c>
      <c r="D14" s="72" t="s">
        <v>115</v>
      </c>
      <c r="E14" s="32" t="s">
        <v>49</v>
      </c>
      <c r="F14" s="62"/>
      <c r="G14" s="63">
        <v>23.4</v>
      </c>
      <c r="H14" s="63">
        <v>23</v>
      </c>
      <c r="I14" s="64">
        <f t="shared" si="2"/>
        <v>129</v>
      </c>
      <c r="J14" s="65">
        <f t="shared" si="3"/>
        <v>2</v>
      </c>
      <c r="K14" s="63">
        <v>12</v>
      </c>
      <c r="L14" s="63">
        <v>8</v>
      </c>
      <c r="M14" s="64">
        <f t="shared" si="4"/>
        <v>101</v>
      </c>
      <c r="N14" s="65">
        <f t="shared" si="5"/>
        <v>4</v>
      </c>
      <c r="O14" s="66">
        <f t="shared" si="6"/>
        <v>6</v>
      </c>
      <c r="P14" s="67">
        <f t="shared" si="0"/>
        <v>35.4</v>
      </c>
      <c r="Q14" s="68">
        <f t="shared" si="1"/>
        <v>31</v>
      </c>
      <c r="R14" s="69">
        <f t="shared" si="7"/>
        <v>1460</v>
      </c>
      <c r="S14" s="70">
        <f t="shared" si="8"/>
        <v>2</v>
      </c>
      <c r="T14" s="71">
        <v>35</v>
      </c>
    </row>
    <row r="15" spans="2:20" ht="18" thickBot="1">
      <c r="B15" s="73">
        <v>10</v>
      </c>
      <c r="C15" s="74">
        <v>4</v>
      </c>
      <c r="D15" s="75" t="s">
        <v>116</v>
      </c>
      <c r="E15" s="33" t="s">
        <v>76</v>
      </c>
      <c r="F15" s="76"/>
      <c r="G15" s="77">
        <v>19.6</v>
      </c>
      <c r="H15" s="77">
        <v>20</v>
      </c>
      <c r="I15" s="78">
        <f t="shared" si="2"/>
        <v>116</v>
      </c>
      <c r="J15" s="79">
        <f t="shared" si="3"/>
        <v>3</v>
      </c>
      <c r="K15" s="77">
        <v>15.4</v>
      </c>
      <c r="L15" s="77">
        <v>15</v>
      </c>
      <c r="M15" s="78">
        <f t="shared" si="4"/>
        <v>130</v>
      </c>
      <c r="N15" s="79">
        <f t="shared" si="5"/>
        <v>2</v>
      </c>
      <c r="O15" s="80">
        <f t="shared" si="6"/>
        <v>5</v>
      </c>
      <c r="P15" s="81">
        <f t="shared" si="0"/>
        <v>35</v>
      </c>
      <c r="Q15" s="82">
        <f t="shared" si="1"/>
        <v>35</v>
      </c>
      <c r="R15" s="83">
        <f t="shared" si="7"/>
        <v>1582</v>
      </c>
      <c r="S15" s="84">
        <f t="shared" si="8"/>
        <v>1</v>
      </c>
      <c r="T15" s="85">
        <v>40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1" sqref="T11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4.8515625" style="0" customWidth="1"/>
    <col min="4" max="4" width="18.57421875" style="0" customWidth="1"/>
    <col min="5" max="5" width="14.851562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</cols>
  <sheetData>
    <row r="1" ht="12.75" thickBot="1"/>
    <row r="2" spans="2:20" ht="18" thickBot="1">
      <c r="B2" s="121" t="s">
        <v>60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6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4</v>
      </c>
      <c r="C4" s="49">
        <v>10</v>
      </c>
      <c r="D4" s="50" t="s">
        <v>79</v>
      </c>
      <c r="E4" s="31" t="s">
        <v>66</v>
      </c>
      <c r="F4" s="51"/>
      <c r="G4" s="52">
        <v>33</v>
      </c>
      <c r="H4" s="52">
        <v>19</v>
      </c>
      <c r="I4" s="53">
        <f>COUNTIF(G$4:G$15,"&lt;"&amp;G4)*ROWS(G$4:G$15)+COUNTIF(H$4:H$15,"&lt;"&amp;H4)</f>
        <v>91</v>
      </c>
      <c r="J4" s="54">
        <f>IF(COUNTIF(I$4:I$15,I4)&gt;1,RANK(I4,I$4:I$15,0)+(COUNT(I$4:I$15)+1-RANK(I4,I$4:I$15,0)-RANK(I4,I$4:I$15,1))/2,RANK(I4,I$4:I$15,0)+(COUNT(I$4:I$15)+1-RANK(I4,I$4:I$15,0)-RANK(I4,I$4:I$15,1)))</f>
        <v>5</v>
      </c>
      <c r="K4" s="52">
        <v>1.3</v>
      </c>
      <c r="L4" s="52">
        <v>4</v>
      </c>
      <c r="M4" s="53">
        <f>COUNTIF(K$4:K$15,"&lt;"&amp;K4)*ROWS(K$4:K$15)+COUNTIF(L$4:L$15,"&lt;"&amp;L4)</f>
        <v>13</v>
      </c>
      <c r="N4" s="54">
        <f>IF(COUNTIF(M$4:M$15,M4)&gt;1,RANK(M4,M$4:M$15,0)+(COUNT(M$4:M$15)+1-RANK(M4,M$4:M$15,0)-RANK(M4,M$4:M$15,1))/2,RANK(M4,M$4:M$15,0)+(COUNT(M$4:M$15)+1-RANK(M4,M$4:M$15,0)-RANK(M4,M$4:M$15,1)))</f>
        <v>11</v>
      </c>
      <c r="O4" s="55">
        <f>SUM(J4,N4)</f>
        <v>16</v>
      </c>
      <c r="P4" s="56">
        <f aca="true" t="shared" si="0" ref="P4:P15">SUM(K4,G4)</f>
        <v>34.3</v>
      </c>
      <c r="Q4" s="57">
        <f aca="true" t="shared" si="1" ref="Q4:Q15">SUM(L4,H4)</f>
        <v>23</v>
      </c>
      <c r="R4" s="58">
        <f>(COUNTIF(O$4:O$15,"&gt;"&amp;O4)*ROWS(O$4:O$14)+COUNTIF(P$4:P$15,"&lt;"&amp;P4))*ROWS(O$4:O$15)+COUNTIF(Q$4:Q$15,"&lt;"&amp;Q4)</f>
        <v>328</v>
      </c>
      <c r="S4" s="59">
        <f>IF(COUNTIF(R$4:R$15,R4)&gt;1,RANK(R4,R$4:R$15,0)+(COUNT(R$4:R$15)+1-RANK(R4,R$4:R$15,0)-RANK(R4,R$4:R$15,1))/2,RANK(R4,R$4:R$15,0)+(COUNT(R$4:R$15)+1-RANK(R4,R$4:R$15,0)-RANK(R4,R$4:R$15,1)))</f>
        <v>9</v>
      </c>
      <c r="T4" s="60"/>
    </row>
    <row r="5" spans="2:20" ht="17.25">
      <c r="B5" s="61">
        <v>6</v>
      </c>
      <c r="C5" s="1">
        <v>12</v>
      </c>
      <c r="D5" s="28" t="s">
        <v>83</v>
      </c>
      <c r="E5" s="32" t="s">
        <v>67</v>
      </c>
      <c r="F5" s="62"/>
      <c r="G5" s="63">
        <v>25.5</v>
      </c>
      <c r="H5" s="63">
        <v>17</v>
      </c>
      <c r="I5" s="64">
        <f aca="true" t="shared" si="2" ref="I5:I15">COUNTIF(G$4:G$15,"&lt;"&amp;G5)*ROWS(G$4:G$15)+COUNTIF(H$4:H$15,"&lt;"&amp;H5)</f>
        <v>77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6</v>
      </c>
      <c r="K5" s="63">
        <v>9.9</v>
      </c>
      <c r="L5" s="63">
        <v>11</v>
      </c>
      <c r="M5" s="64">
        <f aca="true" t="shared" si="4" ref="M5:M15">COUNTIF(K$4:K$15,"&lt;"&amp;K5)*ROWS(K$4:K$15)+COUNTIF(L$4:L$15,"&lt;"&amp;L5)</f>
        <v>51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66">
        <f aca="true" t="shared" si="6" ref="O5:O15">SUM(J5,N5)</f>
        <v>14</v>
      </c>
      <c r="P5" s="67">
        <f t="shared" si="0"/>
        <v>35.4</v>
      </c>
      <c r="Q5" s="68">
        <f t="shared" si="1"/>
        <v>28</v>
      </c>
      <c r="R5" s="69">
        <f aca="true" t="shared" si="7" ref="R5:R15">(COUNTIF(O$4:O$15,"&gt;"&amp;O5)*ROWS(O$4:O$14)+COUNTIF(P$4:P$15,"&lt;"&amp;P5))*ROWS(O$4:O$15)+COUNTIF(Q$4:Q$15,"&lt;"&amp;Q5)</f>
        <v>606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7</v>
      </c>
      <c r="T5" s="71">
        <v>10</v>
      </c>
    </row>
    <row r="6" spans="2:20" ht="17.25">
      <c r="B6" s="61">
        <v>7</v>
      </c>
      <c r="C6" s="1">
        <v>1</v>
      </c>
      <c r="D6" s="28" t="s">
        <v>120</v>
      </c>
      <c r="E6" s="32" t="s">
        <v>68</v>
      </c>
      <c r="F6" s="62"/>
      <c r="G6" s="63">
        <v>11.6</v>
      </c>
      <c r="H6" s="63">
        <v>9</v>
      </c>
      <c r="I6" s="64">
        <f t="shared" si="2"/>
        <v>38</v>
      </c>
      <c r="J6" s="65">
        <f t="shared" si="3"/>
        <v>9</v>
      </c>
      <c r="K6" s="63">
        <v>13.2</v>
      </c>
      <c r="L6" s="63">
        <v>12</v>
      </c>
      <c r="M6" s="64">
        <f t="shared" si="4"/>
        <v>64</v>
      </c>
      <c r="N6" s="65">
        <f t="shared" si="5"/>
        <v>7</v>
      </c>
      <c r="O6" s="66">
        <f t="shared" si="6"/>
        <v>16</v>
      </c>
      <c r="P6" s="67">
        <f t="shared" si="0"/>
        <v>24.799999999999997</v>
      </c>
      <c r="Q6" s="68">
        <f t="shared" si="1"/>
        <v>21</v>
      </c>
      <c r="R6" s="69">
        <f t="shared" si="7"/>
        <v>290</v>
      </c>
      <c r="S6" s="70">
        <f t="shared" si="8"/>
        <v>10</v>
      </c>
      <c r="T6" s="71"/>
    </row>
    <row r="7" spans="2:20" ht="17.25">
      <c r="B7" s="61">
        <v>3</v>
      </c>
      <c r="C7" s="1">
        <v>9</v>
      </c>
      <c r="D7" s="28" t="s">
        <v>89</v>
      </c>
      <c r="E7" s="32" t="s">
        <v>69</v>
      </c>
      <c r="F7" s="62"/>
      <c r="G7" s="63">
        <v>42.5</v>
      </c>
      <c r="H7" s="63">
        <v>22</v>
      </c>
      <c r="I7" s="64">
        <f t="shared" si="2"/>
        <v>128</v>
      </c>
      <c r="J7" s="65">
        <f t="shared" si="3"/>
        <v>2</v>
      </c>
      <c r="K7" s="63">
        <v>19.1</v>
      </c>
      <c r="L7" s="63">
        <v>12</v>
      </c>
      <c r="M7" s="64">
        <f t="shared" si="4"/>
        <v>88</v>
      </c>
      <c r="N7" s="65">
        <f t="shared" si="5"/>
        <v>5</v>
      </c>
      <c r="O7" s="66">
        <f t="shared" si="6"/>
        <v>7</v>
      </c>
      <c r="P7" s="67">
        <f t="shared" si="0"/>
        <v>61.6</v>
      </c>
      <c r="Q7" s="68">
        <f t="shared" si="1"/>
        <v>34</v>
      </c>
      <c r="R7" s="69">
        <f t="shared" si="7"/>
        <v>1459</v>
      </c>
      <c r="S7" s="70">
        <f t="shared" si="8"/>
        <v>1</v>
      </c>
      <c r="T7" s="71">
        <v>40</v>
      </c>
    </row>
    <row r="8" spans="2:20" ht="17.25">
      <c r="B8" s="61">
        <v>8</v>
      </c>
      <c r="C8" s="1">
        <v>2</v>
      </c>
      <c r="D8" s="28" t="s">
        <v>94</v>
      </c>
      <c r="E8" s="32" t="s">
        <v>70</v>
      </c>
      <c r="F8" s="62"/>
      <c r="G8" s="63">
        <v>37.1</v>
      </c>
      <c r="H8" s="63">
        <v>26</v>
      </c>
      <c r="I8" s="64">
        <f t="shared" si="2"/>
        <v>105</v>
      </c>
      <c r="J8" s="65">
        <f t="shared" si="3"/>
        <v>4</v>
      </c>
      <c r="K8" s="63">
        <v>16.2</v>
      </c>
      <c r="L8" s="63">
        <v>13</v>
      </c>
      <c r="M8" s="64">
        <f t="shared" si="4"/>
        <v>79</v>
      </c>
      <c r="N8" s="65">
        <f t="shared" si="5"/>
        <v>6</v>
      </c>
      <c r="O8" s="66">
        <f t="shared" si="6"/>
        <v>10</v>
      </c>
      <c r="P8" s="67">
        <f t="shared" si="0"/>
        <v>53.3</v>
      </c>
      <c r="Q8" s="68">
        <f t="shared" si="1"/>
        <v>39</v>
      </c>
      <c r="R8" s="69">
        <f t="shared" si="7"/>
        <v>1041</v>
      </c>
      <c r="S8" s="70">
        <f t="shared" si="8"/>
        <v>4</v>
      </c>
      <c r="T8" s="71">
        <v>25</v>
      </c>
    </row>
    <row r="9" spans="2:20" ht="17.25">
      <c r="B9" s="61">
        <v>9</v>
      </c>
      <c r="C9" s="1">
        <v>3</v>
      </c>
      <c r="D9" s="28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2</v>
      </c>
      <c r="C10" s="1">
        <v>8</v>
      </c>
      <c r="D10" s="28" t="s">
        <v>98</v>
      </c>
      <c r="E10" s="32" t="s">
        <v>72</v>
      </c>
      <c r="F10" s="62"/>
      <c r="G10" s="63">
        <v>37.2</v>
      </c>
      <c r="H10" s="63">
        <v>32</v>
      </c>
      <c r="I10" s="64">
        <f t="shared" si="2"/>
        <v>119</v>
      </c>
      <c r="J10" s="65">
        <f t="shared" si="3"/>
        <v>3</v>
      </c>
      <c r="K10" s="63">
        <v>22.8</v>
      </c>
      <c r="L10" s="63">
        <v>19</v>
      </c>
      <c r="M10" s="64">
        <f t="shared" si="4"/>
        <v>106</v>
      </c>
      <c r="N10" s="65">
        <f t="shared" si="5"/>
        <v>4</v>
      </c>
      <c r="O10" s="66">
        <f t="shared" si="6"/>
        <v>7</v>
      </c>
      <c r="P10" s="67">
        <f t="shared" si="0"/>
        <v>60</v>
      </c>
      <c r="Q10" s="68">
        <f t="shared" si="1"/>
        <v>51</v>
      </c>
      <c r="R10" s="69">
        <f t="shared" si="7"/>
        <v>1451</v>
      </c>
      <c r="S10" s="70">
        <f t="shared" si="8"/>
        <v>2</v>
      </c>
      <c r="T10" s="71">
        <v>35</v>
      </c>
    </row>
    <row r="11" spans="2:20" ht="17.25">
      <c r="B11" s="61">
        <v>12</v>
      </c>
      <c r="C11" s="1">
        <v>6</v>
      </c>
      <c r="D11" s="28" t="s">
        <v>101</v>
      </c>
      <c r="E11" s="32" t="s">
        <v>73</v>
      </c>
      <c r="F11" s="62"/>
      <c r="G11" s="63">
        <v>6.4</v>
      </c>
      <c r="H11" s="63">
        <v>9</v>
      </c>
      <c r="I11" s="64">
        <f t="shared" si="2"/>
        <v>14</v>
      </c>
      <c r="J11" s="65">
        <f t="shared" si="3"/>
        <v>11</v>
      </c>
      <c r="K11" s="63">
        <v>24</v>
      </c>
      <c r="L11" s="63">
        <v>14</v>
      </c>
      <c r="M11" s="64">
        <f t="shared" si="4"/>
        <v>116</v>
      </c>
      <c r="N11" s="65">
        <f t="shared" si="5"/>
        <v>3</v>
      </c>
      <c r="O11" s="66">
        <f t="shared" si="6"/>
        <v>14</v>
      </c>
      <c r="P11" s="67">
        <f t="shared" si="0"/>
        <v>30.4</v>
      </c>
      <c r="Q11" s="68">
        <f t="shared" si="1"/>
        <v>23</v>
      </c>
      <c r="R11" s="69">
        <f t="shared" si="7"/>
        <v>568</v>
      </c>
      <c r="S11" s="70">
        <f t="shared" si="8"/>
        <v>8</v>
      </c>
      <c r="T11" s="71">
        <v>5</v>
      </c>
    </row>
    <row r="12" spans="2:20" ht="17.25">
      <c r="B12" s="61">
        <v>5</v>
      </c>
      <c r="C12" s="1">
        <v>11</v>
      </c>
      <c r="D12" s="28" t="s">
        <v>106</v>
      </c>
      <c r="E12" s="32" t="s">
        <v>74</v>
      </c>
      <c r="F12" s="62"/>
      <c r="G12" s="63">
        <v>44.4</v>
      </c>
      <c r="H12" s="63">
        <v>26</v>
      </c>
      <c r="I12" s="64">
        <f t="shared" si="2"/>
        <v>141</v>
      </c>
      <c r="J12" s="65">
        <f t="shared" si="3"/>
        <v>1</v>
      </c>
      <c r="K12" s="63">
        <v>4.8</v>
      </c>
      <c r="L12" s="63">
        <v>12</v>
      </c>
      <c r="M12" s="64">
        <f t="shared" si="4"/>
        <v>40</v>
      </c>
      <c r="N12" s="65">
        <f t="shared" si="5"/>
        <v>9</v>
      </c>
      <c r="O12" s="66">
        <f t="shared" si="6"/>
        <v>10</v>
      </c>
      <c r="P12" s="67">
        <f t="shared" si="0"/>
        <v>49.199999999999996</v>
      </c>
      <c r="Q12" s="68">
        <f t="shared" si="1"/>
        <v>38</v>
      </c>
      <c r="R12" s="69">
        <f t="shared" si="7"/>
        <v>1016</v>
      </c>
      <c r="S12" s="70">
        <f t="shared" si="8"/>
        <v>5</v>
      </c>
      <c r="T12" s="71">
        <v>20</v>
      </c>
    </row>
    <row r="13" spans="2:20" ht="17.25">
      <c r="B13" s="61">
        <v>11</v>
      </c>
      <c r="C13" s="1">
        <v>5</v>
      </c>
      <c r="D13" s="28" t="s">
        <v>111</v>
      </c>
      <c r="E13" s="32" t="s">
        <v>75</v>
      </c>
      <c r="F13" s="62"/>
      <c r="G13" s="63">
        <v>14.4</v>
      </c>
      <c r="H13" s="63">
        <v>13</v>
      </c>
      <c r="I13" s="64">
        <f t="shared" si="2"/>
        <v>52</v>
      </c>
      <c r="J13" s="65">
        <f t="shared" si="3"/>
        <v>8</v>
      </c>
      <c r="K13" s="63">
        <v>37.7</v>
      </c>
      <c r="L13" s="63">
        <v>34</v>
      </c>
      <c r="M13" s="64">
        <f t="shared" si="4"/>
        <v>143</v>
      </c>
      <c r="N13" s="65">
        <f t="shared" si="5"/>
        <v>1</v>
      </c>
      <c r="O13" s="66">
        <f t="shared" si="6"/>
        <v>9</v>
      </c>
      <c r="P13" s="67">
        <f t="shared" si="0"/>
        <v>52.1</v>
      </c>
      <c r="Q13" s="68">
        <f t="shared" si="1"/>
        <v>47</v>
      </c>
      <c r="R13" s="69">
        <f t="shared" si="7"/>
        <v>1294</v>
      </c>
      <c r="S13" s="70">
        <f t="shared" si="8"/>
        <v>3</v>
      </c>
      <c r="T13" s="71">
        <v>30</v>
      </c>
    </row>
    <row r="14" spans="2:20" ht="17.25">
      <c r="B14" s="61">
        <v>1</v>
      </c>
      <c r="C14" s="1">
        <v>7</v>
      </c>
      <c r="D14" s="72" t="s">
        <v>112</v>
      </c>
      <c r="E14" s="32" t="s">
        <v>49</v>
      </c>
      <c r="F14" s="62"/>
      <c r="G14" s="63">
        <v>17.1</v>
      </c>
      <c r="H14" s="63">
        <v>18</v>
      </c>
      <c r="I14" s="64">
        <f t="shared" si="2"/>
        <v>66</v>
      </c>
      <c r="J14" s="65">
        <f t="shared" si="3"/>
        <v>7</v>
      </c>
      <c r="K14" s="63">
        <v>2.3</v>
      </c>
      <c r="L14" s="63">
        <v>4</v>
      </c>
      <c r="M14" s="64">
        <f t="shared" si="4"/>
        <v>25</v>
      </c>
      <c r="N14" s="65">
        <f t="shared" si="5"/>
        <v>10</v>
      </c>
      <c r="O14" s="66">
        <f t="shared" si="6"/>
        <v>17</v>
      </c>
      <c r="P14" s="67">
        <f t="shared" si="0"/>
        <v>19.400000000000002</v>
      </c>
      <c r="Q14" s="68">
        <f t="shared" si="1"/>
        <v>22</v>
      </c>
      <c r="R14" s="69">
        <f t="shared" si="7"/>
        <v>147</v>
      </c>
      <c r="S14" s="70">
        <f t="shared" si="8"/>
        <v>11</v>
      </c>
      <c r="T14" s="71"/>
    </row>
    <row r="15" spans="2:20" ht="18" thickBot="1">
      <c r="B15" s="73">
        <v>10</v>
      </c>
      <c r="C15" s="74">
        <v>4</v>
      </c>
      <c r="D15" s="75" t="s">
        <v>113</v>
      </c>
      <c r="E15" s="33" t="s">
        <v>76</v>
      </c>
      <c r="F15" s="76"/>
      <c r="G15" s="77">
        <v>9.1</v>
      </c>
      <c r="H15" s="77">
        <v>5</v>
      </c>
      <c r="I15" s="78">
        <f t="shared" si="2"/>
        <v>25</v>
      </c>
      <c r="J15" s="79">
        <f t="shared" si="3"/>
        <v>10</v>
      </c>
      <c r="K15" s="77">
        <v>25.1</v>
      </c>
      <c r="L15" s="77">
        <v>14</v>
      </c>
      <c r="M15" s="78">
        <f t="shared" si="4"/>
        <v>128</v>
      </c>
      <c r="N15" s="79">
        <f t="shared" si="5"/>
        <v>2</v>
      </c>
      <c r="O15" s="80">
        <f t="shared" si="6"/>
        <v>12</v>
      </c>
      <c r="P15" s="81">
        <f t="shared" si="0"/>
        <v>34.2</v>
      </c>
      <c r="Q15" s="82">
        <f t="shared" si="1"/>
        <v>19</v>
      </c>
      <c r="R15" s="83">
        <f t="shared" si="7"/>
        <v>841</v>
      </c>
      <c r="S15" s="84">
        <f t="shared" si="8"/>
        <v>6</v>
      </c>
      <c r="T15" s="85">
        <v>15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7" sqref="T7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4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</cols>
  <sheetData>
    <row r="1" ht="12.75" thickBot="1"/>
    <row r="2" spans="2:20" ht="18" thickBot="1">
      <c r="B2" s="121" t="s">
        <v>57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6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3</v>
      </c>
      <c r="C4" s="49">
        <v>9</v>
      </c>
      <c r="D4" s="50" t="s">
        <v>80</v>
      </c>
      <c r="E4" s="31" t="s">
        <v>66</v>
      </c>
      <c r="F4" s="51"/>
      <c r="G4" s="52">
        <v>30.7</v>
      </c>
      <c r="H4" s="52">
        <v>32</v>
      </c>
      <c r="I4" s="53">
        <f>COUNTIF(G$4:G$15,"&lt;"&amp;G4)*ROWS(G$4:G$15)+COUNTIF(H$4:H$15,"&lt;"&amp;H4)</f>
        <v>131</v>
      </c>
      <c r="J4" s="54">
        <f>IF(COUNTIF(I$4:I$15,I4)&gt;1,RANK(I4,I$4:I$15,0)+(COUNT(I$4:I$15)+1-RANK(I4,I$4:I$15,0)-RANK(I4,I$4:I$15,1))/2,RANK(I4,I$4:I$15,0)+(COUNT(I$4:I$15)+1-RANK(I4,I$4:I$15,0)-RANK(I4,I$4:I$15,1)))</f>
        <v>2</v>
      </c>
      <c r="K4" s="52">
        <v>1.1</v>
      </c>
      <c r="L4" s="52">
        <v>2</v>
      </c>
      <c r="M4" s="53">
        <f>COUNTIF(K$4:K$15,"&lt;"&amp;K4)*ROWS(K$4:K$15)+COUNTIF(L$4:L$15,"&lt;"&amp;L4)</f>
        <v>26</v>
      </c>
      <c r="N4" s="54">
        <f>IF(COUNTIF(M$4:M$15,M4)&gt;1,RANK(M4,M$4:M$15,0)+(COUNT(M$4:M$15)+1-RANK(M4,M$4:M$15,0)-RANK(M4,M$4:M$15,1))/2,RANK(M4,M$4:M$15,0)+(COUNT(M$4:M$15)+1-RANK(M4,M$4:M$15,0)-RANK(M4,M$4:M$15,1)))</f>
        <v>10</v>
      </c>
      <c r="O4" s="55">
        <f>SUM(J4,N4)</f>
        <v>12</v>
      </c>
      <c r="P4" s="56">
        <f aca="true" t="shared" si="0" ref="P4:P15">SUM(K4,G4)</f>
        <v>31.8</v>
      </c>
      <c r="Q4" s="57">
        <f aca="true" t="shared" si="1" ref="Q4:Q15">SUM(L4,H4)</f>
        <v>34</v>
      </c>
      <c r="R4" s="58">
        <f>(COUNTIF(O$4:O$15,"&gt;"&amp;O4)*ROWS(O$4:O$14)+COUNTIF(P$4:P$15,"&lt;"&amp;P4))*ROWS(O$4:O$15)+COUNTIF(Q$4:Q$15,"&lt;"&amp;Q4)</f>
        <v>1041</v>
      </c>
      <c r="S4" s="59">
        <f>IF(COUNTIF(R$4:R$15,R4)&gt;1,RANK(R4,R$4:R$15,0)+(COUNT(R$4:R$15)+1-RANK(R4,R$4:R$15,0)-RANK(R4,R$4:R$15,1))/2,RANK(R4,R$4:R$15,0)+(COUNT(R$4:R$15)+1-RANK(R4,R$4:R$15,0)-RANK(R4,R$4:R$15,1)))</f>
        <v>5</v>
      </c>
      <c r="T4" s="60">
        <v>20</v>
      </c>
    </row>
    <row r="5" spans="2:20" ht="17.25">
      <c r="B5" s="61">
        <v>6</v>
      </c>
      <c r="C5" s="1">
        <v>12</v>
      </c>
      <c r="D5" s="28" t="s">
        <v>82</v>
      </c>
      <c r="E5" s="32" t="s">
        <v>67</v>
      </c>
      <c r="F5" s="62"/>
      <c r="G5" s="63">
        <v>7</v>
      </c>
      <c r="H5" s="63">
        <v>19</v>
      </c>
      <c r="I5" s="64">
        <f aca="true" t="shared" si="2" ref="I5:I15">COUNTIF(G$4:G$15,"&lt;"&amp;G5)*ROWS(G$4:G$15)+COUNTIF(H$4:H$15,"&lt;"&amp;H5)</f>
        <v>57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8</v>
      </c>
      <c r="K5" s="63">
        <v>31.7</v>
      </c>
      <c r="L5" s="63">
        <v>30</v>
      </c>
      <c r="M5" s="64">
        <f aca="true" t="shared" si="4" ref="M5:M15">COUNTIF(K$4:K$15,"&lt;"&amp;K5)*ROWS(K$4:K$15)+COUNTIF(L$4:L$15,"&lt;"&amp;L5)</f>
        <v>143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1</v>
      </c>
      <c r="O5" s="66">
        <f aca="true" t="shared" si="6" ref="O5:O15">SUM(J5,N5)</f>
        <v>9</v>
      </c>
      <c r="P5" s="67">
        <f t="shared" si="0"/>
        <v>38.7</v>
      </c>
      <c r="Q5" s="68">
        <f t="shared" si="1"/>
        <v>49</v>
      </c>
      <c r="R5" s="69">
        <f aca="true" t="shared" si="7" ref="R5:R15">(COUNTIF(O$4:O$15,"&gt;"&amp;O5)*ROWS(O$4:O$14)+COUNTIF(P$4:P$15,"&lt;"&amp;P5))*ROWS(O$4:O$15)+COUNTIF(Q$4:Q$15,"&lt;"&amp;Q5)</f>
        <v>1187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71">
        <v>25</v>
      </c>
    </row>
    <row r="6" spans="2:20" ht="30">
      <c r="B6" s="61">
        <v>10</v>
      </c>
      <c r="C6" s="1">
        <v>4</v>
      </c>
      <c r="D6" s="28" t="s">
        <v>87</v>
      </c>
      <c r="E6" s="32" t="s">
        <v>68</v>
      </c>
      <c r="F6" s="62"/>
      <c r="G6" s="63">
        <v>8.2</v>
      </c>
      <c r="H6" s="63">
        <v>8</v>
      </c>
      <c r="I6" s="64">
        <f t="shared" si="2"/>
        <v>64</v>
      </c>
      <c r="J6" s="65">
        <f t="shared" si="3"/>
        <v>7</v>
      </c>
      <c r="K6" s="63">
        <v>5.1</v>
      </c>
      <c r="L6" s="63">
        <v>3</v>
      </c>
      <c r="M6" s="64">
        <f t="shared" si="4"/>
        <v>77</v>
      </c>
      <c r="N6" s="65">
        <f t="shared" si="5"/>
        <v>6</v>
      </c>
      <c r="O6" s="66">
        <f t="shared" si="6"/>
        <v>13</v>
      </c>
      <c r="P6" s="67">
        <f t="shared" si="0"/>
        <v>13.299999999999999</v>
      </c>
      <c r="Q6" s="68">
        <f t="shared" si="1"/>
        <v>11</v>
      </c>
      <c r="R6" s="69">
        <f t="shared" si="7"/>
        <v>711</v>
      </c>
      <c r="S6" s="70">
        <f t="shared" si="8"/>
        <v>7</v>
      </c>
      <c r="T6" s="71">
        <v>10</v>
      </c>
    </row>
    <row r="7" spans="2:20" ht="17.25">
      <c r="B7" s="61">
        <v>11</v>
      </c>
      <c r="C7" s="1">
        <v>5</v>
      </c>
      <c r="D7" s="28" t="s">
        <v>88</v>
      </c>
      <c r="E7" s="32" t="s">
        <v>69</v>
      </c>
      <c r="F7" s="62"/>
      <c r="G7" s="63">
        <v>18.6</v>
      </c>
      <c r="H7" s="63">
        <v>13</v>
      </c>
      <c r="I7" s="64">
        <f t="shared" si="2"/>
        <v>115</v>
      </c>
      <c r="J7" s="65">
        <f t="shared" si="3"/>
        <v>3</v>
      </c>
      <c r="K7" s="63">
        <v>0.1</v>
      </c>
      <c r="L7" s="63">
        <v>0</v>
      </c>
      <c r="M7" s="64">
        <f t="shared" si="4"/>
        <v>12</v>
      </c>
      <c r="N7" s="65">
        <f t="shared" si="5"/>
        <v>11</v>
      </c>
      <c r="O7" s="66">
        <f t="shared" si="6"/>
        <v>14</v>
      </c>
      <c r="P7" s="67">
        <f t="shared" si="0"/>
        <v>18.700000000000003</v>
      </c>
      <c r="Q7" s="68">
        <f t="shared" si="1"/>
        <v>13</v>
      </c>
      <c r="R7" s="69">
        <f t="shared" si="7"/>
        <v>605</v>
      </c>
      <c r="S7" s="70">
        <f t="shared" si="8"/>
        <v>8</v>
      </c>
      <c r="T7" s="71">
        <v>5</v>
      </c>
    </row>
    <row r="8" spans="2:20" ht="17.25">
      <c r="B8" s="61">
        <v>5</v>
      </c>
      <c r="C8" s="1">
        <v>11</v>
      </c>
      <c r="D8" s="28" t="s">
        <v>95</v>
      </c>
      <c r="E8" s="32" t="s">
        <v>70</v>
      </c>
      <c r="F8" s="62"/>
      <c r="G8" s="63">
        <v>1.8</v>
      </c>
      <c r="H8" s="63">
        <v>4</v>
      </c>
      <c r="I8" s="64">
        <f t="shared" si="2"/>
        <v>26</v>
      </c>
      <c r="J8" s="65">
        <f t="shared" si="3"/>
        <v>10</v>
      </c>
      <c r="K8" s="63">
        <v>4.5</v>
      </c>
      <c r="L8" s="63">
        <v>3</v>
      </c>
      <c r="M8" s="64">
        <f t="shared" si="4"/>
        <v>65</v>
      </c>
      <c r="N8" s="65">
        <f t="shared" si="5"/>
        <v>7</v>
      </c>
      <c r="O8" s="66">
        <f t="shared" si="6"/>
        <v>17</v>
      </c>
      <c r="P8" s="67">
        <f t="shared" si="0"/>
        <v>6.3</v>
      </c>
      <c r="Q8" s="68">
        <f t="shared" si="1"/>
        <v>7</v>
      </c>
      <c r="R8" s="69">
        <f t="shared" si="7"/>
        <v>277</v>
      </c>
      <c r="S8" s="70">
        <f t="shared" si="8"/>
        <v>10</v>
      </c>
      <c r="T8" s="71"/>
    </row>
    <row r="9" spans="2:20" ht="17.25">
      <c r="B9" s="61">
        <v>1</v>
      </c>
      <c r="C9" s="1">
        <v>7</v>
      </c>
      <c r="D9" s="28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8</v>
      </c>
      <c r="C10" s="1">
        <v>2</v>
      </c>
      <c r="D10" s="28" t="s">
        <v>99</v>
      </c>
      <c r="E10" s="32" t="s">
        <v>72</v>
      </c>
      <c r="F10" s="62"/>
      <c r="G10" s="63">
        <v>1.6</v>
      </c>
      <c r="H10" s="63">
        <v>2</v>
      </c>
      <c r="I10" s="64">
        <f t="shared" si="2"/>
        <v>13</v>
      </c>
      <c r="J10" s="65">
        <f t="shared" si="3"/>
        <v>11</v>
      </c>
      <c r="K10" s="63">
        <v>7.3</v>
      </c>
      <c r="L10" s="63">
        <v>9</v>
      </c>
      <c r="M10" s="64">
        <f t="shared" si="4"/>
        <v>104</v>
      </c>
      <c r="N10" s="65">
        <f t="shared" si="5"/>
        <v>4</v>
      </c>
      <c r="O10" s="66">
        <f t="shared" si="6"/>
        <v>15</v>
      </c>
      <c r="P10" s="67">
        <f t="shared" si="0"/>
        <v>8.9</v>
      </c>
      <c r="Q10" s="68">
        <f t="shared" si="1"/>
        <v>11</v>
      </c>
      <c r="R10" s="69">
        <f t="shared" si="7"/>
        <v>435</v>
      </c>
      <c r="S10" s="70">
        <f t="shared" si="8"/>
        <v>9</v>
      </c>
      <c r="T10" s="71"/>
    </row>
    <row r="11" spans="2:20" ht="17.25">
      <c r="B11" s="61">
        <v>7</v>
      </c>
      <c r="C11" s="1">
        <v>1</v>
      </c>
      <c r="D11" s="28" t="s">
        <v>100</v>
      </c>
      <c r="E11" s="32" t="s">
        <v>73</v>
      </c>
      <c r="F11" s="62"/>
      <c r="G11" s="63">
        <v>14.9</v>
      </c>
      <c r="H11" s="63">
        <v>14</v>
      </c>
      <c r="I11" s="64">
        <f t="shared" si="2"/>
        <v>104</v>
      </c>
      <c r="J11" s="65">
        <f t="shared" si="3"/>
        <v>4</v>
      </c>
      <c r="K11" s="63">
        <v>7.4</v>
      </c>
      <c r="L11" s="63">
        <v>6</v>
      </c>
      <c r="M11" s="64">
        <f t="shared" si="4"/>
        <v>115</v>
      </c>
      <c r="N11" s="65">
        <f t="shared" si="5"/>
        <v>3</v>
      </c>
      <c r="O11" s="66">
        <f t="shared" si="6"/>
        <v>7</v>
      </c>
      <c r="P11" s="67">
        <f t="shared" si="0"/>
        <v>22.3</v>
      </c>
      <c r="Q11" s="68">
        <f t="shared" si="1"/>
        <v>20</v>
      </c>
      <c r="R11" s="69">
        <f t="shared" si="7"/>
        <v>1411</v>
      </c>
      <c r="S11" s="70">
        <f t="shared" si="8"/>
        <v>2</v>
      </c>
      <c r="T11" s="71">
        <v>35</v>
      </c>
    </row>
    <row r="12" spans="2:20" ht="17.25">
      <c r="B12" s="61">
        <v>12</v>
      </c>
      <c r="C12" s="1">
        <v>6</v>
      </c>
      <c r="D12" s="28" t="s">
        <v>107</v>
      </c>
      <c r="E12" s="32" t="s">
        <v>74</v>
      </c>
      <c r="F12" s="62"/>
      <c r="G12" s="63">
        <v>40.3</v>
      </c>
      <c r="H12" s="63">
        <v>25</v>
      </c>
      <c r="I12" s="64">
        <f t="shared" si="2"/>
        <v>142</v>
      </c>
      <c r="J12" s="65">
        <f t="shared" si="3"/>
        <v>1</v>
      </c>
      <c r="K12" s="63">
        <v>6</v>
      </c>
      <c r="L12" s="63">
        <v>14</v>
      </c>
      <c r="M12" s="64">
        <f t="shared" si="4"/>
        <v>93</v>
      </c>
      <c r="N12" s="65">
        <f t="shared" si="5"/>
        <v>5</v>
      </c>
      <c r="O12" s="66">
        <f t="shared" si="6"/>
        <v>6</v>
      </c>
      <c r="P12" s="67">
        <f t="shared" si="0"/>
        <v>46.3</v>
      </c>
      <c r="Q12" s="68">
        <f t="shared" si="1"/>
        <v>39</v>
      </c>
      <c r="R12" s="69">
        <f t="shared" si="7"/>
        <v>1594</v>
      </c>
      <c r="S12" s="70">
        <f t="shared" si="8"/>
        <v>1</v>
      </c>
      <c r="T12" s="71">
        <v>40</v>
      </c>
    </row>
    <row r="13" spans="2:20" ht="17.25">
      <c r="B13" s="61">
        <v>4</v>
      </c>
      <c r="C13" s="1">
        <v>10</v>
      </c>
      <c r="D13" s="28" t="s">
        <v>108</v>
      </c>
      <c r="E13" s="32" t="s">
        <v>75</v>
      </c>
      <c r="F13" s="62"/>
      <c r="G13" s="63">
        <v>6.2</v>
      </c>
      <c r="H13" s="63">
        <v>7</v>
      </c>
      <c r="I13" s="64">
        <f t="shared" si="2"/>
        <v>39</v>
      </c>
      <c r="J13" s="65">
        <f t="shared" si="3"/>
        <v>9</v>
      </c>
      <c r="K13" s="63">
        <v>2.5</v>
      </c>
      <c r="L13" s="63">
        <v>2</v>
      </c>
      <c r="M13" s="64">
        <f t="shared" si="4"/>
        <v>38</v>
      </c>
      <c r="N13" s="65">
        <f t="shared" si="5"/>
        <v>9</v>
      </c>
      <c r="O13" s="66">
        <f t="shared" si="6"/>
        <v>18</v>
      </c>
      <c r="P13" s="67">
        <f t="shared" si="0"/>
        <v>8.7</v>
      </c>
      <c r="Q13" s="68">
        <f t="shared" si="1"/>
        <v>9</v>
      </c>
      <c r="R13" s="69">
        <f t="shared" si="7"/>
        <v>158</v>
      </c>
      <c r="S13" s="70">
        <f t="shared" si="8"/>
        <v>11</v>
      </c>
      <c r="T13" s="71"/>
    </row>
    <row r="14" spans="2:20" ht="17.25">
      <c r="B14" s="61">
        <v>9</v>
      </c>
      <c r="C14" s="1">
        <v>3</v>
      </c>
      <c r="D14" s="72" t="s">
        <v>109</v>
      </c>
      <c r="E14" s="32" t="s">
        <v>49</v>
      </c>
      <c r="F14" s="62"/>
      <c r="G14" s="63">
        <v>9.7</v>
      </c>
      <c r="H14" s="63">
        <v>9</v>
      </c>
      <c r="I14" s="64">
        <f t="shared" si="2"/>
        <v>77</v>
      </c>
      <c r="J14" s="65">
        <f t="shared" si="3"/>
        <v>6</v>
      </c>
      <c r="K14" s="63">
        <v>16.3</v>
      </c>
      <c r="L14" s="63">
        <v>22</v>
      </c>
      <c r="M14" s="64">
        <f t="shared" si="4"/>
        <v>130</v>
      </c>
      <c r="N14" s="65">
        <f t="shared" si="5"/>
        <v>2</v>
      </c>
      <c r="O14" s="66">
        <f t="shared" si="6"/>
        <v>8</v>
      </c>
      <c r="P14" s="67">
        <f t="shared" si="0"/>
        <v>26</v>
      </c>
      <c r="Q14" s="68">
        <f t="shared" si="1"/>
        <v>31</v>
      </c>
      <c r="R14" s="69">
        <f t="shared" si="7"/>
        <v>1292</v>
      </c>
      <c r="S14" s="70">
        <f t="shared" si="8"/>
        <v>3</v>
      </c>
      <c r="T14" s="71">
        <v>30</v>
      </c>
    </row>
    <row r="15" spans="2:20" ht="18" thickBot="1">
      <c r="B15" s="73">
        <v>2</v>
      </c>
      <c r="C15" s="74">
        <v>8</v>
      </c>
      <c r="D15" s="75" t="s">
        <v>110</v>
      </c>
      <c r="E15" s="33" t="s">
        <v>76</v>
      </c>
      <c r="F15" s="76"/>
      <c r="G15" s="77">
        <v>14.7</v>
      </c>
      <c r="H15" s="77">
        <v>12</v>
      </c>
      <c r="I15" s="78">
        <f t="shared" si="2"/>
        <v>90</v>
      </c>
      <c r="J15" s="79">
        <f t="shared" si="3"/>
        <v>5</v>
      </c>
      <c r="K15" s="77">
        <v>3.5</v>
      </c>
      <c r="L15" s="77">
        <v>2</v>
      </c>
      <c r="M15" s="78">
        <f t="shared" si="4"/>
        <v>50</v>
      </c>
      <c r="N15" s="79">
        <f t="shared" si="5"/>
        <v>8</v>
      </c>
      <c r="O15" s="80">
        <f t="shared" si="6"/>
        <v>13</v>
      </c>
      <c r="P15" s="81">
        <f t="shared" si="0"/>
        <v>18.2</v>
      </c>
      <c r="Q15" s="82">
        <f t="shared" si="1"/>
        <v>14</v>
      </c>
      <c r="R15" s="83">
        <f t="shared" si="7"/>
        <v>726</v>
      </c>
      <c r="S15" s="84">
        <f t="shared" si="8"/>
        <v>6</v>
      </c>
      <c r="T15" s="85">
        <v>15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B2" sqref="B2:S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18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2.75" thickBot="1">
      <c r="A1" s="3"/>
    </row>
    <row r="2" spans="1:19" ht="54" customHeight="1" thickBot="1">
      <c r="A2" s="3"/>
      <c r="B2" s="131" t="s">
        <v>56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3"/>
    </row>
    <row r="3" spans="1:26" ht="16.5" customHeight="1" thickBot="1">
      <c r="A3" s="3"/>
      <c r="B3" s="139" t="s">
        <v>9</v>
      </c>
      <c r="C3" s="129" t="s">
        <v>2</v>
      </c>
      <c r="D3" s="134" t="s">
        <v>10</v>
      </c>
      <c r="E3" s="135"/>
      <c r="F3" s="135"/>
      <c r="G3" s="136" t="s">
        <v>11</v>
      </c>
      <c r="H3" s="135"/>
      <c r="I3" s="137"/>
      <c r="J3" s="134" t="s">
        <v>12</v>
      </c>
      <c r="K3" s="135"/>
      <c r="L3" s="135"/>
      <c r="M3" s="136" t="s">
        <v>13</v>
      </c>
      <c r="N3" s="135"/>
      <c r="O3" s="135"/>
      <c r="P3" s="141" t="s">
        <v>44</v>
      </c>
      <c r="Q3" s="125" t="s">
        <v>43</v>
      </c>
      <c r="R3" s="127" t="s">
        <v>14</v>
      </c>
      <c r="S3" s="129" t="s">
        <v>45</v>
      </c>
      <c r="T3" s="2" t="s">
        <v>16</v>
      </c>
      <c r="U3" s="3"/>
      <c r="V3" s="2" t="s">
        <v>17</v>
      </c>
      <c r="W3" s="2" t="s">
        <v>18</v>
      </c>
      <c r="X3" s="3"/>
      <c r="Y3" s="3"/>
      <c r="Z3" s="3"/>
    </row>
    <row r="4" spans="1:26" ht="21" thickBot="1">
      <c r="A4" s="3"/>
      <c r="B4" s="140"/>
      <c r="C4" s="138"/>
      <c r="D4" s="86" t="s">
        <v>15</v>
      </c>
      <c r="E4" s="87" t="s">
        <v>31</v>
      </c>
      <c r="F4" s="87" t="s">
        <v>32</v>
      </c>
      <c r="G4" s="88" t="s">
        <v>15</v>
      </c>
      <c r="H4" s="87" t="s">
        <v>31</v>
      </c>
      <c r="I4" s="89" t="s">
        <v>32</v>
      </c>
      <c r="J4" s="86" t="s">
        <v>15</v>
      </c>
      <c r="K4" s="87" t="s">
        <v>31</v>
      </c>
      <c r="L4" s="87" t="s">
        <v>32</v>
      </c>
      <c r="M4" s="88" t="s">
        <v>15</v>
      </c>
      <c r="N4" s="87" t="s">
        <v>31</v>
      </c>
      <c r="O4" s="87" t="s">
        <v>32</v>
      </c>
      <c r="P4" s="142"/>
      <c r="Q4" s="126"/>
      <c r="R4" s="128"/>
      <c r="S4" s="130"/>
      <c r="T4" s="2"/>
      <c r="U4" s="3"/>
      <c r="V4" s="2"/>
      <c r="W4" s="2"/>
      <c r="X4" s="3"/>
      <c r="Y4" s="3"/>
      <c r="Z4" s="3"/>
    </row>
    <row r="5" spans="1:26" ht="18" thickBot="1">
      <c r="A5" s="3"/>
      <c r="B5" s="90" t="s">
        <v>19</v>
      </c>
      <c r="C5" s="31" t="s">
        <v>66</v>
      </c>
      <c r="D5" s="34">
        <f>LOOKUP(Sobota_I_kolo_sekt_A!S4,Sobota_I_kolo_sekt_A!S4)</f>
        <v>13</v>
      </c>
      <c r="E5" s="12">
        <f>LOOKUP(Sobota_I_kolo_sekt_A!Q4,Sobota_I_kolo_sekt_A!Q4)</f>
        <v>0</v>
      </c>
      <c r="F5" s="13">
        <f>LOOKUP(Sobota_I_kolo_sekt_A!P4,Sobota_I_kolo_sekt_A!P4)</f>
        <v>0</v>
      </c>
      <c r="G5" s="34">
        <f>Sobota_I_kolo_sekt_B!S4</f>
        <v>9</v>
      </c>
      <c r="H5" s="12">
        <f>Sobota_I_kolo_sekt_B!Q4</f>
        <v>13</v>
      </c>
      <c r="I5" s="13">
        <f>Sobota_I_kolo_sekt_B!P4</f>
        <v>15.7</v>
      </c>
      <c r="J5" s="34">
        <f>Sobota_I_kolo_sekt_C!S4</f>
        <v>9</v>
      </c>
      <c r="K5" s="12">
        <f>Sobota_I_kolo_sekt_C!Q4</f>
        <v>23</v>
      </c>
      <c r="L5" s="13">
        <f>Sobota_I_kolo_sekt_C!P4</f>
        <v>34.3</v>
      </c>
      <c r="M5" s="34">
        <f>Sobota_I_kolo_sekt_D!S4</f>
        <v>5</v>
      </c>
      <c r="N5" s="12">
        <f>Sobota_I_kolo_sekt_D!Q4</f>
        <v>34</v>
      </c>
      <c r="O5" s="13">
        <f>Sobota_I_kolo_sekt_D!P4</f>
        <v>31.8</v>
      </c>
      <c r="P5" s="101">
        <f>SUM(D5,G5,J5,M5)</f>
        <v>36</v>
      </c>
      <c r="Q5" s="29">
        <f>SUM(E5,H5,K5,N5)</f>
        <v>70</v>
      </c>
      <c r="R5" s="92">
        <f>SUM(F5,I5,L5,O5)</f>
        <v>81.8</v>
      </c>
      <c r="S5" s="15">
        <v>11</v>
      </c>
      <c r="T5">
        <v>44</v>
      </c>
      <c r="U5" s="3"/>
      <c r="V5" s="3">
        <v>18</v>
      </c>
      <c r="W5" s="3">
        <v>27</v>
      </c>
      <c r="X5" s="3"/>
      <c r="Y5" s="3"/>
      <c r="Z5" s="3"/>
    </row>
    <row r="6" spans="1:26" ht="17.25">
      <c r="A6" s="3"/>
      <c r="B6" s="93" t="s">
        <v>20</v>
      </c>
      <c r="C6" s="32" t="s">
        <v>67</v>
      </c>
      <c r="D6" s="35">
        <f>LOOKUP(Sobota_I_kolo_sekt_A!S5,Sobota_I_kolo_sekt_A!S5)</f>
        <v>10</v>
      </c>
      <c r="E6" s="16">
        <f>LOOKUP(Sobota_I_kolo_sekt_A!Q5,Sobota_I_kolo_sekt_A!Q5)</f>
        <v>11</v>
      </c>
      <c r="F6" s="17">
        <f>LOOKUP(Sobota_I_kolo_sekt_A!P5,Sobota_I_kolo_sekt_A!P5)</f>
        <v>14.8</v>
      </c>
      <c r="G6" s="35">
        <f>Sobota_I_kolo_sekt_B!S5</f>
        <v>10</v>
      </c>
      <c r="H6" s="16">
        <f>Sobota_I_kolo_sekt_B!Q5</f>
        <v>12</v>
      </c>
      <c r="I6" s="17">
        <f>Sobota_I_kolo_sekt_B!P5</f>
        <v>13</v>
      </c>
      <c r="J6" s="35">
        <f>Sobota_I_kolo_sekt_C!S5</f>
        <v>7</v>
      </c>
      <c r="K6" s="16">
        <f>Sobota_I_kolo_sekt_C!Q5</f>
        <v>28</v>
      </c>
      <c r="L6" s="17">
        <f>Sobota_I_kolo_sekt_C!P5</f>
        <v>35.4</v>
      </c>
      <c r="M6" s="35">
        <f>Sobota_I_kolo_sekt_D!S5</f>
        <v>4</v>
      </c>
      <c r="N6" s="16">
        <f>Sobota_I_kolo_sekt_D!Q5</f>
        <v>49</v>
      </c>
      <c r="O6" s="17">
        <f>Sobota_I_kolo_sekt_D!P5</f>
        <v>38.7</v>
      </c>
      <c r="P6" s="102">
        <f aca="true" t="shared" si="0" ref="P6:P15">SUM(D6,G6,J6,M6)</f>
        <v>31</v>
      </c>
      <c r="Q6" s="99">
        <f aca="true" t="shared" si="1" ref="Q6:Q16">SUM(E6,H6,K6,N6)</f>
        <v>100</v>
      </c>
      <c r="R6" s="30">
        <f aca="true" t="shared" si="2" ref="R6:R16">SUM(F6,I6,L6,O6)</f>
        <v>101.9</v>
      </c>
      <c r="S6" s="19">
        <v>10</v>
      </c>
      <c r="T6" s="4">
        <v>30</v>
      </c>
      <c r="U6" s="3"/>
      <c r="V6" s="3">
        <v>23</v>
      </c>
      <c r="W6" s="3">
        <v>11</v>
      </c>
      <c r="X6" s="3"/>
      <c r="Y6" s="3"/>
      <c r="Z6" s="3"/>
    </row>
    <row r="7" spans="1:26" ht="17.25">
      <c r="A7" s="3"/>
      <c r="B7" s="93" t="s">
        <v>21</v>
      </c>
      <c r="C7" s="32" t="s">
        <v>68</v>
      </c>
      <c r="D7" s="35">
        <f>LOOKUP(Sobota_I_kolo_sekt_A!S6,Sobota_I_kolo_sekt_A!S6)</f>
        <v>7</v>
      </c>
      <c r="E7" s="16">
        <f>LOOKUP(Sobota_I_kolo_sekt_A!Q6,Sobota_I_kolo_sekt_A!Q6)</f>
        <v>23</v>
      </c>
      <c r="F7" s="17">
        <f>LOOKUP(Sobota_I_kolo_sekt_A!P6,Sobota_I_kolo_sekt_A!P6)</f>
        <v>40.6</v>
      </c>
      <c r="G7" s="35">
        <f>Sobota_I_kolo_sekt_B!S6</f>
        <v>3</v>
      </c>
      <c r="H7" s="16">
        <f>Sobota_I_kolo_sekt_B!Q6</f>
        <v>31</v>
      </c>
      <c r="I7" s="17">
        <f>Sobota_I_kolo_sekt_B!P6</f>
        <v>34.6</v>
      </c>
      <c r="J7" s="35">
        <f>Sobota_I_kolo_sekt_C!S6</f>
        <v>10</v>
      </c>
      <c r="K7" s="16">
        <f>Sobota_I_kolo_sekt_C!Q6</f>
        <v>21</v>
      </c>
      <c r="L7" s="17">
        <f>Sobota_I_kolo_sekt_C!P6</f>
        <v>24.799999999999997</v>
      </c>
      <c r="M7" s="35">
        <f>Sobota_I_kolo_sekt_D!S6</f>
        <v>7</v>
      </c>
      <c r="N7" s="16">
        <f>Sobota_I_kolo_sekt_D!Q6</f>
        <v>11</v>
      </c>
      <c r="O7" s="17">
        <f>Sobota_I_kolo_sekt_D!P6</f>
        <v>13.299999999999999</v>
      </c>
      <c r="P7" s="102">
        <f t="shared" si="0"/>
        <v>27</v>
      </c>
      <c r="Q7" s="99">
        <f t="shared" si="1"/>
        <v>86</v>
      </c>
      <c r="R7" s="30">
        <f t="shared" si="2"/>
        <v>113.3</v>
      </c>
      <c r="S7" s="19">
        <v>9</v>
      </c>
      <c r="T7" s="3">
        <v>23</v>
      </c>
      <c r="U7" s="3"/>
      <c r="V7" s="3">
        <v>23</v>
      </c>
      <c r="W7" s="3">
        <v>5</v>
      </c>
      <c r="X7" s="3"/>
      <c r="Y7" s="3"/>
      <c r="Z7" s="3"/>
    </row>
    <row r="8" spans="1:26" ht="17.25">
      <c r="A8" s="3"/>
      <c r="B8" s="93" t="s">
        <v>22</v>
      </c>
      <c r="C8" s="32" t="s">
        <v>69</v>
      </c>
      <c r="D8" s="35">
        <f>LOOKUP(Sobota_I_kolo_sekt_A!S7,Sobota_I_kolo_sekt_A!S7)</f>
        <v>8</v>
      </c>
      <c r="E8" s="16">
        <f>LOOKUP(Sobota_I_kolo_sekt_A!Q7,Sobota_I_kolo_sekt_A!Q7)</f>
        <v>24</v>
      </c>
      <c r="F8" s="17">
        <f>LOOKUP(Sobota_I_kolo_sekt_A!P7,Sobota_I_kolo_sekt_A!P7)</f>
        <v>36.3</v>
      </c>
      <c r="G8" s="35">
        <f>Sobota_I_kolo_sekt_B!S7</f>
        <v>8</v>
      </c>
      <c r="H8" s="16">
        <f>Sobota_I_kolo_sekt_B!Q7</f>
        <v>27</v>
      </c>
      <c r="I8" s="17">
        <f>Sobota_I_kolo_sekt_B!P7</f>
        <v>18.5</v>
      </c>
      <c r="J8" s="35">
        <f>Sobota_I_kolo_sekt_C!S7</f>
        <v>1</v>
      </c>
      <c r="K8" s="16">
        <f>Sobota_I_kolo_sekt_C!Q7</f>
        <v>34</v>
      </c>
      <c r="L8" s="17">
        <f>Sobota_I_kolo_sekt_C!P7</f>
        <v>61.6</v>
      </c>
      <c r="M8" s="35">
        <f>Sobota_I_kolo_sekt_D!S7</f>
        <v>8</v>
      </c>
      <c r="N8" s="16">
        <f>Sobota_I_kolo_sekt_D!Q7</f>
        <v>13</v>
      </c>
      <c r="O8" s="17">
        <f>Sobota_I_kolo_sekt_D!P7</f>
        <v>18.700000000000003</v>
      </c>
      <c r="P8" s="102">
        <f t="shared" si="0"/>
        <v>25</v>
      </c>
      <c r="Q8" s="99">
        <f t="shared" si="1"/>
        <v>98</v>
      </c>
      <c r="R8" s="30">
        <f t="shared" si="2"/>
        <v>135.10000000000002</v>
      </c>
      <c r="S8" s="19">
        <v>6</v>
      </c>
      <c r="T8" s="3">
        <v>26</v>
      </c>
      <c r="U8" s="3"/>
      <c r="V8" s="3">
        <v>23</v>
      </c>
      <c r="W8" s="3">
        <v>27</v>
      </c>
      <c r="X8" s="3"/>
      <c r="Y8" s="3"/>
      <c r="Z8" s="3"/>
    </row>
    <row r="9" spans="1:26" ht="17.25">
      <c r="A9" s="3"/>
      <c r="B9" s="93" t="s">
        <v>23</v>
      </c>
      <c r="C9" s="32" t="s">
        <v>70</v>
      </c>
      <c r="D9" s="35">
        <f>LOOKUP(Sobota_I_kolo_sekt_A!S8,Sobota_I_kolo_sekt_A!S8)</f>
        <v>5</v>
      </c>
      <c r="E9" s="16">
        <f>LOOKUP(Sobota_I_kolo_sekt_A!Q8,Sobota_I_kolo_sekt_A!Q8)</f>
        <v>37</v>
      </c>
      <c r="F9" s="17">
        <f>LOOKUP(Sobota_I_kolo_sekt_A!P8,Sobota_I_kolo_sekt_A!P8)</f>
        <v>46.099999999999994</v>
      </c>
      <c r="G9" s="35">
        <f>Sobota_I_kolo_sekt_B!S8</f>
        <v>7</v>
      </c>
      <c r="H9" s="16">
        <f>Sobota_I_kolo_sekt_B!Q8</f>
        <v>9</v>
      </c>
      <c r="I9" s="17">
        <f>Sobota_I_kolo_sekt_B!P8</f>
        <v>19</v>
      </c>
      <c r="J9" s="35">
        <f>Sobota_I_kolo_sekt_C!S8</f>
        <v>4</v>
      </c>
      <c r="K9" s="16">
        <f>Sobota_I_kolo_sekt_C!Q8</f>
        <v>39</v>
      </c>
      <c r="L9" s="17">
        <f>Sobota_I_kolo_sekt_C!P8</f>
        <v>53.3</v>
      </c>
      <c r="M9" s="35">
        <f>Sobota_I_kolo_sekt_D!S8</f>
        <v>10</v>
      </c>
      <c r="N9" s="16">
        <f>Sobota_I_kolo_sekt_D!Q8</f>
        <v>7</v>
      </c>
      <c r="O9" s="17">
        <f>Sobota_I_kolo_sekt_D!P8</f>
        <v>6.3</v>
      </c>
      <c r="P9" s="102">
        <f t="shared" si="0"/>
        <v>26</v>
      </c>
      <c r="Q9" s="99">
        <f t="shared" si="1"/>
        <v>92</v>
      </c>
      <c r="R9" s="30">
        <f t="shared" si="2"/>
        <v>124.69999999999999</v>
      </c>
      <c r="S9" s="19">
        <v>8</v>
      </c>
      <c r="T9" s="3">
        <v>24</v>
      </c>
      <c r="U9" s="3"/>
      <c r="V9" s="3">
        <v>12</v>
      </c>
      <c r="W9" s="3">
        <v>14</v>
      </c>
      <c r="X9" s="3"/>
      <c r="Y9" s="3"/>
      <c r="Z9" s="3"/>
    </row>
    <row r="10" spans="1:26" ht="17.25">
      <c r="A10" s="3"/>
      <c r="B10" s="93" t="s">
        <v>24</v>
      </c>
      <c r="C10" s="32" t="s">
        <v>71</v>
      </c>
      <c r="D10" s="35">
        <f>LOOKUP(Sobota_I_kolo_sekt_A!S9,Sobota_I_kolo_sekt_A!S9)</f>
        <v>13</v>
      </c>
      <c r="E10" s="16">
        <f>LOOKUP(Sobota_I_kolo_sekt_A!Q9,Sobota_I_kolo_sekt_A!Q9)</f>
        <v>0</v>
      </c>
      <c r="F10" s="17">
        <f>LOOKUP(Sobota_I_kolo_sekt_A!P9,Sobota_I_kolo_sekt_A!P9)</f>
        <v>0</v>
      </c>
      <c r="G10" s="35">
        <f>Sobota_I_kolo_sekt_B!S9</f>
        <v>13</v>
      </c>
      <c r="H10" s="16">
        <f>Sobota_I_kolo_sekt_B!Q9</f>
        <v>0</v>
      </c>
      <c r="I10" s="17">
        <f>Sobota_I_kolo_sekt_B!P9</f>
        <v>0</v>
      </c>
      <c r="J10" s="35">
        <f>Sobota_I_kolo_sekt_C!S9</f>
        <v>13</v>
      </c>
      <c r="K10" s="16">
        <f>Sobota_I_kolo_sekt_C!Q9</f>
        <v>0</v>
      </c>
      <c r="L10" s="17">
        <f>Sobota_I_kolo_sekt_C!P9</f>
        <v>0</v>
      </c>
      <c r="M10" s="35">
        <f>Sobota_I_kolo_sekt_D!S9</f>
        <v>13</v>
      </c>
      <c r="N10" s="16">
        <f>Sobota_I_kolo_sekt_D!Q9</f>
        <v>0</v>
      </c>
      <c r="O10" s="17">
        <f>Sobota_I_kolo_sekt_D!P9</f>
        <v>0</v>
      </c>
      <c r="P10" s="102">
        <f t="shared" si="0"/>
        <v>52</v>
      </c>
      <c r="Q10" s="99">
        <f t="shared" si="1"/>
        <v>0</v>
      </c>
      <c r="R10" s="30">
        <f t="shared" si="2"/>
        <v>0</v>
      </c>
      <c r="S10" s="19"/>
      <c r="T10" s="3">
        <v>27</v>
      </c>
      <c r="U10" s="3"/>
      <c r="V10" s="3">
        <v>47</v>
      </c>
      <c r="W10" s="3">
        <v>5</v>
      </c>
      <c r="X10" s="3"/>
      <c r="Y10" s="3"/>
      <c r="Z10" s="3"/>
    </row>
    <row r="11" spans="1:26" ht="17.25">
      <c r="A11" s="3"/>
      <c r="B11" s="93" t="s">
        <v>25</v>
      </c>
      <c r="C11" s="32" t="s">
        <v>72</v>
      </c>
      <c r="D11" s="35">
        <f>LOOKUP(Sobota_I_kolo_sekt_A!S10,Sobota_I_kolo_sekt_A!S10)</f>
        <v>6</v>
      </c>
      <c r="E11" s="16">
        <f>LOOKUP(Sobota_I_kolo_sekt_A!Q10,Sobota_I_kolo_sekt_A!Q10)</f>
        <v>44</v>
      </c>
      <c r="F11" s="17">
        <f>LOOKUP(Sobota_I_kolo_sekt_A!P10,Sobota_I_kolo_sekt_A!P10)</f>
        <v>43.7</v>
      </c>
      <c r="G11" s="35">
        <f>Sobota_I_kolo_sekt_B!S10</f>
        <v>4</v>
      </c>
      <c r="H11" s="16">
        <f>Sobota_I_kolo_sekt_B!Q10</f>
        <v>30</v>
      </c>
      <c r="I11" s="17">
        <f>Sobota_I_kolo_sekt_B!P10</f>
        <v>30.799999999999997</v>
      </c>
      <c r="J11" s="35">
        <f>Sobota_I_kolo_sekt_C!S10</f>
        <v>2</v>
      </c>
      <c r="K11" s="16">
        <f>Sobota_I_kolo_sekt_C!Q10</f>
        <v>51</v>
      </c>
      <c r="L11" s="17">
        <f>Sobota_I_kolo_sekt_C!P10</f>
        <v>60</v>
      </c>
      <c r="M11" s="35">
        <f>Sobota_I_kolo_sekt_D!S10</f>
        <v>9</v>
      </c>
      <c r="N11" s="16">
        <f>Sobota_I_kolo_sekt_D!Q10</f>
        <v>11</v>
      </c>
      <c r="O11" s="17">
        <f>Sobota_I_kolo_sekt_D!P10</f>
        <v>8.9</v>
      </c>
      <c r="P11" s="102">
        <f t="shared" si="0"/>
        <v>21</v>
      </c>
      <c r="Q11" s="99">
        <f t="shared" si="1"/>
        <v>136</v>
      </c>
      <c r="R11" s="30">
        <f t="shared" si="2"/>
        <v>143.4</v>
      </c>
      <c r="S11" s="19">
        <v>3</v>
      </c>
      <c r="T11" s="3">
        <v>7</v>
      </c>
      <c r="U11" s="3"/>
      <c r="V11" s="3">
        <v>18</v>
      </c>
      <c r="W11" s="3">
        <v>6</v>
      </c>
      <c r="X11" s="3"/>
      <c r="Y11" s="3"/>
      <c r="Z11" s="3"/>
    </row>
    <row r="12" spans="1:26" ht="17.25">
      <c r="A12" s="3"/>
      <c r="B12" s="93" t="s">
        <v>26</v>
      </c>
      <c r="C12" s="32" t="s">
        <v>73</v>
      </c>
      <c r="D12" s="35">
        <f>LOOKUP(Sobota_I_kolo_sekt_A!S11,Sobota_I_kolo_sekt_A!S11)</f>
        <v>4</v>
      </c>
      <c r="E12" s="16">
        <f>LOOKUP(Sobota_I_kolo_sekt_A!Q11,Sobota_I_kolo_sekt_A!Q11)</f>
        <v>40</v>
      </c>
      <c r="F12" s="17">
        <f>LOOKUP(Sobota_I_kolo_sekt_A!P11,Sobota_I_kolo_sekt_A!P11)</f>
        <v>47.099999999999994</v>
      </c>
      <c r="G12" s="35">
        <f>Sobota_I_kolo_sekt_B!S11</f>
        <v>11</v>
      </c>
      <c r="H12" s="16">
        <f>Sobota_I_kolo_sekt_B!Q11</f>
        <v>8</v>
      </c>
      <c r="I12" s="17">
        <f>Sobota_I_kolo_sekt_B!P11</f>
        <v>8.3</v>
      </c>
      <c r="J12" s="35">
        <f>Sobota_I_kolo_sekt_C!S11</f>
        <v>8</v>
      </c>
      <c r="K12" s="16">
        <f>Sobota_I_kolo_sekt_C!Q11</f>
        <v>23</v>
      </c>
      <c r="L12" s="17">
        <f>Sobota_I_kolo_sekt_C!P11</f>
        <v>30.4</v>
      </c>
      <c r="M12" s="35">
        <f>Sobota_I_kolo_sekt_D!S11</f>
        <v>2</v>
      </c>
      <c r="N12" s="16">
        <f>Sobota_I_kolo_sekt_D!Q11</f>
        <v>20</v>
      </c>
      <c r="O12" s="17">
        <f>Sobota_I_kolo_sekt_D!P11</f>
        <v>22.3</v>
      </c>
      <c r="P12" s="102">
        <f t="shared" si="0"/>
        <v>25</v>
      </c>
      <c r="Q12" s="99">
        <f t="shared" si="1"/>
        <v>91</v>
      </c>
      <c r="R12" s="30">
        <f t="shared" si="2"/>
        <v>108.09999999999998</v>
      </c>
      <c r="S12" s="19">
        <v>7</v>
      </c>
      <c r="T12" s="3">
        <v>11</v>
      </c>
      <c r="U12" s="3"/>
      <c r="V12" s="3">
        <v>23</v>
      </c>
      <c r="W12" s="3">
        <v>16</v>
      </c>
      <c r="X12" s="3"/>
      <c r="Y12" s="3"/>
      <c r="Z12" s="3"/>
    </row>
    <row r="13" spans="1:26" ht="17.25">
      <c r="A13" s="3"/>
      <c r="B13" s="93" t="s">
        <v>27</v>
      </c>
      <c r="C13" s="32" t="s">
        <v>74</v>
      </c>
      <c r="D13" s="35">
        <f>LOOKUP(Sobota_I_kolo_sekt_A!S12,Sobota_I_kolo_sekt_A!S12)</f>
        <v>1</v>
      </c>
      <c r="E13" s="16">
        <f>LOOKUP(Sobota_I_kolo_sekt_A!Q12,Sobota_I_kolo_sekt_A!Q12)</f>
        <v>72</v>
      </c>
      <c r="F13" s="17">
        <f>LOOKUP(Sobota_I_kolo_sekt_A!P12,Sobota_I_kolo_sekt_A!P12)</f>
        <v>92</v>
      </c>
      <c r="G13" s="35">
        <f>Sobota_I_kolo_sekt_B!S12</f>
        <v>5</v>
      </c>
      <c r="H13" s="16">
        <f>Sobota_I_kolo_sekt_B!Q12</f>
        <v>25</v>
      </c>
      <c r="I13" s="17">
        <f>Sobota_I_kolo_sekt_B!P12</f>
        <v>29.200000000000003</v>
      </c>
      <c r="J13" s="35">
        <f>Sobota_I_kolo_sekt_C!S12</f>
        <v>5</v>
      </c>
      <c r="K13" s="16">
        <f>Sobota_I_kolo_sekt_C!Q12</f>
        <v>38</v>
      </c>
      <c r="L13" s="17">
        <f>Sobota_I_kolo_sekt_C!P12</f>
        <v>49.199999999999996</v>
      </c>
      <c r="M13" s="35">
        <f>Sobota_I_kolo_sekt_D!S12</f>
        <v>1</v>
      </c>
      <c r="N13" s="16">
        <f>Sobota_I_kolo_sekt_D!Q12</f>
        <v>39</v>
      </c>
      <c r="O13" s="17">
        <f>Sobota_I_kolo_sekt_D!P12</f>
        <v>46.3</v>
      </c>
      <c r="P13" s="102">
        <f t="shared" si="0"/>
        <v>12</v>
      </c>
      <c r="Q13" s="99">
        <f t="shared" si="1"/>
        <v>174</v>
      </c>
      <c r="R13" s="30">
        <f t="shared" si="2"/>
        <v>216.7</v>
      </c>
      <c r="S13" s="19">
        <v>1</v>
      </c>
      <c r="T13" s="3">
        <v>32</v>
      </c>
      <c r="U13" s="3"/>
      <c r="V13" s="3">
        <v>30</v>
      </c>
      <c r="W13" s="3">
        <v>16</v>
      </c>
      <c r="X13" s="3"/>
      <c r="Y13" s="3"/>
      <c r="Z13" s="3"/>
    </row>
    <row r="14" spans="1:26" ht="17.25">
      <c r="A14" s="3"/>
      <c r="B14" s="93" t="s">
        <v>28</v>
      </c>
      <c r="C14" s="32" t="s">
        <v>75</v>
      </c>
      <c r="D14" s="35">
        <f>LOOKUP(Sobota_I_kolo_sekt_A!S13,Sobota_I_kolo_sekt_A!S13)</f>
        <v>3</v>
      </c>
      <c r="E14" s="16">
        <f>LOOKUP(Sobota_I_kolo_sekt_A!Q13,Sobota_I_kolo_sekt_A!Q13)</f>
        <v>65</v>
      </c>
      <c r="F14" s="17">
        <f>LOOKUP(Sobota_I_kolo_sekt_A!P13,Sobota_I_kolo_sekt_A!P13)</f>
        <v>61.099999999999994</v>
      </c>
      <c r="G14" s="35">
        <f>Sobota_I_kolo_sekt_B!S13</f>
        <v>6</v>
      </c>
      <c r="H14" s="16">
        <f>Sobota_I_kolo_sekt_B!Q13</f>
        <v>38</v>
      </c>
      <c r="I14" s="17">
        <f>Sobota_I_kolo_sekt_B!P13</f>
        <v>30.2</v>
      </c>
      <c r="J14" s="35">
        <f>Sobota_I_kolo_sekt_C!S13</f>
        <v>3</v>
      </c>
      <c r="K14" s="16">
        <f>Sobota_I_kolo_sekt_C!Q13</f>
        <v>47</v>
      </c>
      <c r="L14" s="17">
        <f>Sobota_I_kolo_sekt_C!P13</f>
        <v>52.1</v>
      </c>
      <c r="M14" s="35">
        <f>Sobota_I_kolo_sekt_D!S13</f>
        <v>11</v>
      </c>
      <c r="N14" s="16">
        <f>Sobota_I_kolo_sekt_D!Q13</f>
        <v>9</v>
      </c>
      <c r="O14" s="17">
        <f>Sobota_I_kolo_sekt_D!P13</f>
        <v>8.7</v>
      </c>
      <c r="P14" s="102">
        <f t="shared" si="0"/>
        <v>23</v>
      </c>
      <c r="Q14" s="99">
        <f t="shared" si="1"/>
        <v>159</v>
      </c>
      <c r="R14" s="30">
        <f t="shared" si="2"/>
        <v>152.1</v>
      </c>
      <c r="S14" s="19">
        <v>5</v>
      </c>
      <c r="T14" s="3">
        <v>18</v>
      </c>
      <c r="U14" s="3"/>
      <c r="V14" s="3">
        <v>19</v>
      </c>
      <c r="W14" s="3">
        <v>28</v>
      </c>
      <c r="X14" s="3"/>
      <c r="Y14" s="3"/>
      <c r="Z14" s="3"/>
    </row>
    <row r="15" spans="1:26" ht="17.25">
      <c r="A15" s="3"/>
      <c r="B15" s="93" t="s">
        <v>29</v>
      </c>
      <c r="C15" s="32" t="s">
        <v>49</v>
      </c>
      <c r="D15" s="35">
        <f>LOOKUP(Sobota_I_kolo_sekt_A!S14,Sobota_I_kolo_sekt_A!S14)</f>
        <v>2</v>
      </c>
      <c r="E15" s="16">
        <f>LOOKUP(Sobota_I_kolo_sekt_A!Q14,Sobota_I_kolo_sekt_A!Q14)</f>
        <v>54</v>
      </c>
      <c r="F15" s="17">
        <f>LOOKUP(Sobota_I_kolo_sekt_A!P14,Sobota_I_kolo_sekt_A!P14)</f>
        <v>74.1</v>
      </c>
      <c r="G15" s="35">
        <f>Sobota_I_kolo_sekt_B!S14</f>
        <v>2</v>
      </c>
      <c r="H15" s="16">
        <f>Sobota_I_kolo_sekt_B!Q14</f>
        <v>31</v>
      </c>
      <c r="I15" s="17">
        <f>Sobota_I_kolo_sekt_B!P14</f>
        <v>35.4</v>
      </c>
      <c r="J15" s="35">
        <f>Sobota_I_kolo_sekt_C!S14</f>
        <v>11</v>
      </c>
      <c r="K15" s="16">
        <f>Sobota_I_kolo_sekt_C!Q14</f>
        <v>22</v>
      </c>
      <c r="L15" s="17">
        <f>Sobota_I_kolo_sekt_C!P14</f>
        <v>19.400000000000002</v>
      </c>
      <c r="M15" s="35">
        <f>Sobota_I_kolo_sekt_D!S14</f>
        <v>3</v>
      </c>
      <c r="N15" s="16">
        <f>Sobota_I_kolo_sekt_D!Q14</f>
        <v>31</v>
      </c>
      <c r="O15" s="17">
        <f>Sobota_I_kolo_sekt_D!P14</f>
        <v>26</v>
      </c>
      <c r="P15" s="102">
        <f t="shared" si="0"/>
        <v>18</v>
      </c>
      <c r="Q15" s="99">
        <f t="shared" si="1"/>
        <v>138</v>
      </c>
      <c r="R15" s="30">
        <f t="shared" si="2"/>
        <v>154.9</v>
      </c>
      <c r="S15" s="19">
        <v>2</v>
      </c>
      <c r="T15" s="3">
        <v>39</v>
      </c>
      <c r="U15" s="3"/>
      <c r="V15" s="3">
        <v>18</v>
      </c>
      <c r="W15" s="3">
        <v>19</v>
      </c>
      <c r="X15" s="3"/>
      <c r="Y15" s="3"/>
      <c r="Z15" s="3"/>
    </row>
    <row r="16" spans="1:26" ht="18" thickBot="1">
      <c r="A16" s="3"/>
      <c r="B16" s="94" t="s">
        <v>30</v>
      </c>
      <c r="C16" s="33" t="s">
        <v>76</v>
      </c>
      <c r="D16" s="36">
        <f>LOOKUP(Sobota_I_kolo_sekt_A!S15,Sobota_I_kolo_sekt_A!S15)</f>
        <v>9</v>
      </c>
      <c r="E16" s="20">
        <f>LOOKUP(Sobota_I_kolo_sekt_A!Q15,Sobota_I_kolo_sekt_A!Q15)</f>
        <v>22</v>
      </c>
      <c r="F16" s="21">
        <f>LOOKUP(Sobota_I_kolo_sekt_A!P15,Sobota_I_kolo_sekt_A!P15)</f>
        <v>22.599999999999998</v>
      </c>
      <c r="G16" s="36">
        <f>Sobota_I_kolo_sekt_B!S15</f>
        <v>1</v>
      </c>
      <c r="H16" s="20">
        <f>Sobota_I_kolo_sekt_B!Q15</f>
        <v>35</v>
      </c>
      <c r="I16" s="21">
        <f>Sobota_I_kolo_sekt_B!P15</f>
        <v>35</v>
      </c>
      <c r="J16" s="36">
        <f>Sobota_I_kolo_sekt_C!S15</f>
        <v>6</v>
      </c>
      <c r="K16" s="20">
        <f>Sobota_I_kolo_sekt_C!Q15</f>
        <v>19</v>
      </c>
      <c r="L16" s="21">
        <f>Sobota_I_kolo_sekt_C!P15</f>
        <v>34.2</v>
      </c>
      <c r="M16" s="36">
        <f>Sobota_I_kolo_sekt_D!S15</f>
        <v>6</v>
      </c>
      <c r="N16" s="20">
        <f>Sobota_I_kolo_sekt_D!Q15</f>
        <v>14</v>
      </c>
      <c r="O16" s="21">
        <f>Sobota_I_kolo_sekt_D!P15</f>
        <v>18.2</v>
      </c>
      <c r="P16" s="103">
        <f>SUM(D16,G16,J16,M16)</f>
        <v>22</v>
      </c>
      <c r="Q16" s="100">
        <f t="shared" si="1"/>
        <v>90</v>
      </c>
      <c r="R16" s="95">
        <f t="shared" si="2"/>
        <v>110</v>
      </c>
      <c r="S16" s="23">
        <v>4</v>
      </c>
      <c r="T16" s="3">
        <v>12</v>
      </c>
      <c r="U16" s="3"/>
      <c r="V16" s="3">
        <v>28</v>
      </c>
      <c r="W16" s="3">
        <v>17</v>
      </c>
      <c r="X16" s="3"/>
      <c r="Y16" s="3"/>
      <c r="Z16" s="3"/>
    </row>
    <row r="17" spans="1:26" ht="12">
      <c r="A17" s="3"/>
      <c r="B17" s="24"/>
      <c r="C17" s="25"/>
      <c r="D17" s="26">
        <f>SUM(D5:D16)</f>
        <v>81</v>
      </c>
      <c r="E17" s="26">
        <f aca="true" t="shared" si="3" ref="E17:P17">SUM(E5:E16)</f>
        <v>392</v>
      </c>
      <c r="F17" s="26">
        <f t="shared" si="3"/>
        <v>478.4000000000001</v>
      </c>
      <c r="G17" s="26">
        <f t="shared" si="3"/>
        <v>79</v>
      </c>
      <c r="H17" s="26">
        <f t="shared" si="3"/>
        <v>259</v>
      </c>
      <c r="I17" s="26">
        <f t="shared" si="3"/>
        <v>269.70000000000005</v>
      </c>
      <c r="J17" s="26">
        <f t="shared" si="3"/>
        <v>79</v>
      </c>
      <c r="K17" s="26">
        <f t="shared" si="3"/>
        <v>345</v>
      </c>
      <c r="L17" s="26">
        <f t="shared" si="3"/>
        <v>454.69999999999993</v>
      </c>
      <c r="M17" s="26">
        <f t="shared" si="3"/>
        <v>79</v>
      </c>
      <c r="N17" s="26">
        <f t="shared" si="3"/>
        <v>238</v>
      </c>
      <c r="O17" s="26">
        <f t="shared" si="3"/>
        <v>239.2</v>
      </c>
      <c r="P17" s="26">
        <f t="shared" si="3"/>
        <v>318</v>
      </c>
      <c r="Q17" s="25">
        <f>SUM(Q5:Q16)</f>
        <v>1234</v>
      </c>
      <c r="R17" s="25"/>
      <c r="S17" s="25"/>
      <c r="T17" s="3"/>
      <c r="U17" s="3"/>
      <c r="V17" s="3"/>
      <c r="W17" s="3"/>
      <c r="X17" s="3"/>
      <c r="Y17" s="3"/>
      <c r="Z17" s="3"/>
    </row>
    <row r="18" spans="1:26" ht="12">
      <c r="A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>
      <c r="A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</sheetData>
  <sheetProtection selectLockedCells="1" selectUnlockedCells="1"/>
  <mergeCells count="11"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  <mergeCell ref="B3:B4"/>
  </mergeCells>
  <printOptions/>
  <pageMargins left="0.75" right="0.75" top="1" bottom="1" header="0.5118055555555555" footer="0.511805555555555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4" sqref="T4"/>
    </sheetView>
  </sheetViews>
  <sheetFormatPr defaultColWidth="9.140625" defaultRowHeight="12.75"/>
  <cols>
    <col min="1" max="1" width="3.003906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</cols>
  <sheetData>
    <row r="1" ht="12.75" thickBot="1"/>
    <row r="2" spans="2:20" ht="18" thickBot="1">
      <c r="B2" s="121" t="s">
        <v>61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6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7</v>
      </c>
      <c r="C4" s="49">
        <v>1</v>
      </c>
      <c r="D4" s="49" t="s">
        <v>80</v>
      </c>
      <c r="E4" s="31" t="s">
        <v>66</v>
      </c>
      <c r="F4" s="51"/>
      <c r="G4" s="52">
        <v>23.2</v>
      </c>
      <c r="H4" s="52">
        <v>17</v>
      </c>
      <c r="I4" s="53">
        <f>COUNTIF(G$4:G$15,"&lt;"&amp;G4)*ROWS(G$4:G$15)+COUNTIF(H$4:H$15,"&lt;"&amp;H4)</f>
        <v>89</v>
      </c>
      <c r="J4" s="54">
        <f>IF(COUNTIF(I$4:I$15,I4)&gt;1,RANK(I4,I$4:I$15,0)+(COUNT(I$4:I$15)+1-RANK(I4,I$4:I$15,0)-RANK(I4,I$4:I$15,1))/2,RANK(I4,I$4:I$15,0)+(COUNT(I$4:I$15)+1-RANK(I4,I$4:I$15,0)-RANK(I4,I$4:I$15,1)))</f>
        <v>5</v>
      </c>
      <c r="K4" s="52">
        <v>3.4</v>
      </c>
      <c r="L4" s="52">
        <v>6</v>
      </c>
      <c r="M4" s="53">
        <f>COUNTIF(K$4:K$15,"&lt;"&amp;K4)*ROWS(K$4:K$15)+COUNTIF(L$4:L$15,"&lt;"&amp;L4)</f>
        <v>25</v>
      </c>
      <c r="N4" s="54">
        <f>IF(COUNTIF(M$4:M$15,M4)&gt;1,RANK(M4,M$4:M$15,0)+(COUNT(M$4:M$15)+1-RANK(M4,M$4:M$15,0)-RANK(M4,M$4:M$15,1))/2,RANK(M4,M$4:M$15,0)+(COUNT(M$4:M$15)+1-RANK(M4,M$4:M$15,0)-RANK(M4,M$4:M$15,1)))</f>
        <v>9.5</v>
      </c>
      <c r="O4" s="55">
        <f>SUM(J4,N4)</f>
        <v>14.5</v>
      </c>
      <c r="P4" s="56">
        <f aca="true" t="shared" si="0" ref="P4:P15">SUM(K4,G4)</f>
        <v>26.599999999999998</v>
      </c>
      <c r="Q4" s="57">
        <f aca="true" t="shared" si="1" ref="Q4:Q15">SUM(L4,H4)</f>
        <v>23</v>
      </c>
      <c r="R4" s="58">
        <f>(COUNTIF(O$4:O$15,"&gt;"&amp;O4)*ROWS(O$4:O$14)+COUNTIF(P$4:P$15,"&lt;"&amp;P4))*ROWS(O$4:O$15)+COUNTIF(Q$4:Q$15,"&lt;"&amp;Q4)</f>
        <v>579</v>
      </c>
      <c r="S4" s="59">
        <f>IF(COUNTIF(R$4:R$15,R4)&gt;1,RANK(R4,R$4:R$15,0)+(COUNT(R$4:R$15)+1-RANK(R4,R$4:R$15,0)-RANK(R4,R$4:R$15,1))/2,RANK(R4,R$4:R$15,0)+(COUNT(R$4:R$15)+1-RANK(R4,R$4:R$15,0)-RANK(R4,R$4:R$15,1)))</f>
        <v>8</v>
      </c>
      <c r="T4" s="60">
        <v>5</v>
      </c>
    </row>
    <row r="5" spans="2:20" ht="17.25">
      <c r="B5" s="61">
        <v>8</v>
      </c>
      <c r="C5" s="1">
        <v>2</v>
      </c>
      <c r="D5" s="1" t="s">
        <v>83</v>
      </c>
      <c r="E5" s="32" t="s">
        <v>67</v>
      </c>
      <c r="F5" s="62"/>
      <c r="G5" s="63">
        <v>33</v>
      </c>
      <c r="H5" s="63">
        <v>32</v>
      </c>
      <c r="I5" s="64">
        <f aca="true" t="shared" si="2" ref="I5:I15">COUNTIF(G$4:G$15,"&lt;"&amp;G5)*ROWS(G$4:G$15)+COUNTIF(H$4:H$15,"&lt;"&amp;H5)</f>
        <v>119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63">
        <v>5.4</v>
      </c>
      <c r="L5" s="63">
        <v>8</v>
      </c>
      <c r="M5" s="64">
        <f aca="true" t="shared" si="4" ref="M5:M15">COUNTIF(K$4:K$15,"&lt;"&amp;K5)*ROWS(K$4:K$15)+COUNTIF(L$4:L$15,"&lt;"&amp;L5)</f>
        <v>52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66">
        <f aca="true" t="shared" si="6" ref="O5:O15">SUM(J5,N5)</f>
        <v>11</v>
      </c>
      <c r="P5" s="67">
        <f t="shared" si="0"/>
        <v>38.4</v>
      </c>
      <c r="Q5" s="68">
        <f t="shared" si="1"/>
        <v>40</v>
      </c>
      <c r="R5" s="69">
        <f aca="true" t="shared" si="7" ref="R5:R15">(COUNTIF(O$4:O$15,"&gt;"&amp;O5)*ROWS(O$4:O$14)+COUNTIF(P$4:P$15,"&lt;"&amp;P5))*ROWS(O$4:O$15)+COUNTIF(Q$4:Q$15,"&lt;"&amp;Q5)</f>
        <v>1018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4</v>
      </c>
      <c r="T5" s="71">
        <v>25</v>
      </c>
    </row>
    <row r="6" spans="2:20" ht="30">
      <c r="B6" s="61">
        <v>4</v>
      </c>
      <c r="C6" s="1">
        <v>9</v>
      </c>
      <c r="D6" s="1" t="s">
        <v>87</v>
      </c>
      <c r="E6" s="32" t="s">
        <v>68</v>
      </c>
      <c r="F6" s="62"/>
      <c r="G6" s="63">
        <v>35.1</v>
      </c>
      <c r="H6" s="63">
        <v>22</v>
      </c>
      <c r="I6" s="64">
        <f t="shared" si="2"/>
        <v>130</v>
      </c>
      <c r="J6" s="65">
        <f t="shared" si="3"/>
        <v>2</v>
      </c>
      <c r="K6" s="63">
        <v>19</v>
      </c>
      <c r="L6" s="63">
        <v>18</v>
      </c>
      <c r="M6" s="64">
        <f t="shared" si="4"/>
        <v>129</v>
      </c>
      <c r="N6" s="65">
        <f t="shared" si="5"/>
        <v>2</v>
      </c>
      <c r="O6" s="66">
        <f t="shared" si="6"/>
        <v>4</v>
      </c>
      <c r="P6" s="67">
        <f t="shared" si="0"/>
        <v>54.1</v>
      </c>
      <c r="Q6" s="68">
        <f t="shared" si="1"/>
        <v>40</v>
      </c>
      <c r="R6" s="69">
        <f t="shared" si="7"/>
        <v>1594</v>
      </c>
      <c r="S6" s="70">
        <f t="shared" si="8"/>
        <v>1</v>
      </c>
      <c r="T6" s="71">
        <v>40</v>
      </c>
    </row>
    <row r="7" spans="2:20" ht="17.25">
      <c r="B7" s="61">
        <v>11</v>
      </c>
      <c r="C7" s="1">
        <v>5</v>
      </c>
      <c r="D7" s="1" t="s">
        <v>89</v>
      </c>
      <c r="E7" s="32" t="s">
        <v>69</v>
      </c>
      <c r="F7" s="62"/>
      <c r="G7" s="63">
        <v>20.7</v>
      </c>
      <c r="H7" s="63">
        <v>20</v>
      </c>
      <c r="I7" s="64">
        <f t="shared" si="2"/>
        <v>80</v>
      </c>
      <c r="J7" s="65">
        <f t="shared" si="3"/>
        <v>6</v>
      </c>
      <c r="K7" s="63">
        <v>18.4</v>
      </c>
      <c r="L7" s="63">
        <v>17</v>
      </c>
      <c r="M7" s="64">
        <f t="shared" si="4"/>
        <v>116</v>
      </c>
      <c r="N7" s="65">
        <f t="shared" si="5"/>
        <v>3</v>
      </c>
      <c r="O7" s="66">
        <f t="shared" si="6"/>
        <v>9</v>
      </c>
      <c r="P7" s="67">
        <f t="shared" si="0"/>
        <v>39.099999999999994</v>
      </c>
      <c r="Q7" s="68">
        <f t="shared" si="1"/>
        <v>37</v>
      </c>
      <c r="R7" s="69">
        <f t="shared" si="7"/>
        <v>1304</v>
      </c>
      <c r="S7" s="70">
        <f t="shared" si="8"/>
        <v>3</v>
      </c>
      <c r="T7" s="71">
        <v>30</v>
      </c>
    </row>
    <row r="8" spans="2:20" ht="17.25">
      <c r="B8" s="61">
        <v>5</v>
      </c>
      <c r="C8" s="1">
        <v>10</v>
      </c>
      <c r="D8" s="1" t="s">
        <v>95</v>
      </c>
      <c r="E8" s="32" t="s">
        <v>70</v>
      </c>
      <c r="F8" s="62"/>
      <c r="G8" s="63">
        <v>11.4</v>
      </c>
      <c r="H8" s="63">
        <v>11</v>
      </c>
      <c r="I8" s="64">
        <f t="shared" si="2"/>
        <v>38</v>
      </c>
      <c r="J8" s="65">
        <f t="shared" si="3"/>
        <v>9</v>
      </c>
      <c r="K8" s="63">
        <v>3.4</v>
      </c>
      <c r="L8" s="63">
        <v>6</v>
      </c>
      <c r="M8" s="64">
        <f t="shared" si="4"/>
        <v>25</v>
      </c>
      <c r="N8" s="65">
        <f t="shared" si="5"/>
        <v>9.5</v>
      </c>
      <c r="O8" s="66">
        <f t="shared" si="6"/>
        <v>18.5</v>
      </c>
      <c r="P8" s="67">
        <f t="shared" si="0"/>
        <v>14.8</v>
      </c>
      <c r="Q8" s="68">
        <f t="shared" si="1"/>
        <v>17</v>
      </c>
      <c r="R8" s="69">
        <f t="shared" si="7"/>
        <v>146</v>
      </c>
      <c r="S8" s="70">
        <f t="shared" si="8"/>
        <v>11</v>
      </c>
      <c r="T8" s="71"/>
    </row>
    <row r="9" spans="2:20" ht="17.25">
      <c r="B9" s="61"/>
      <c r="C9" s="1"/>
      <c r="D9" s="1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3</v>
      </c>
      <c r="C10" s="1">
        <v>8</v>
      </c>
      <c r="D10" s="1" t="s">
        <v>99</v>
      </c>
      <c r="E10" s="32" t="s">
        <v>72</v>
      </c>
      <c r="F10" s="62"/>
      <c r="G10" s="63">
        <v>9.5</v>
      </c>
      <c r="H10" s="63">
        <v>5</v>
      </c>
      <c r="I10" s="64">
        <f t="shared" si="2"/>
        <v>25</v>
      </c>
      <c r="J10" s="65">
        <f t="shared" si="3"/>
        <v>10</v>
      </c>
      <c r="K10" s="63">
        <v>14.6</v>
      </c>
      <c r="L10" s="63">
        <v>11</v>
      </c>
      <c r="M10" s="64">
        <f t="shared" si="4"/>
        <v>89</v>
      </c>
      <c r="N10" s="65">
        <f t="shared" si="5"/>
        <v>5</v>
      </c>
      <c r="O10" s="66">
        <f t="shared" si="6"/>
        <v>15</v>
      </c>
      <c r="P10" s="67">
        <f t="shared" si="0"/>
        <v>24.1</v>
      </c>
      <c r="Q10" s="68">
        <f t="shared" si="1"/>
        <v>16</v>
      </c>
      <c r="R10" s="69">
        <f t="shared" si="7"/>
        <v>433</v>
      </c>
      <c r="S10" s="70">
        <f t="shared" si="8"/>
        <v>9</v>
      </c>
      <c r="T10" s="71"/>
    </row>
    <row r="11" spans="2:20" ht="17.25">
      <c r="B11" s="61">
        <v>6</v>
      </c>
      <c r="C11" s="1">
        <v>11</v>
      </c>
      <c r="D11" s="1" t="s">
        <v>100</v>
      </c>
      <c r="E11" s="32" t="s">
        <v>73</v>
      </c>
      <c r="F11" s="62"/>
      <c r="G11" s="63">
        <v>25.9</v>
      </c>
      <c r="H11" s="63">
        <v>20</v>
      </c>
      <c r="I11" s="64">
        <f t="shared" si="2"/>
        <v>104</v>
      </c>
      <c r="J11" s="65">
        <f t="shared" si="3"/>
        <v>4</v>
      </c>
      <c r="K11" s="63">
        <v>9</v>
      </c>
      <c r="L11" s="63">
        <v>6</v>
      </c>
      <c r="M11" s="64">
        <f t="shared" si="4"/>
        <v>61</v>
      </c>
      <c r="N11" s="65">
        <f t="shared" si="5"/>
        <v>7</v>
      </c>
      <c r="O11" s="66">
        <f t="shared" si="6"/>
        <v>11</v>
      </c>
      <c r="P11" s="67">
        <f t="shared" si="0"/>
        <v>34.9</v>
      </c>
      <c r="Q11" s="68">
        <f t="shared" si="1"/>
        <v>26</v>
      </c>
      <c r="R11" s="69">
        <f t="shared" si="7"/>
        <v>1001</v>
      </c>
      <c r="S11" s="70">
        <f t="shared" si="8"/>
        <v>5</v>
      </c>
      <c r="T11" s="71">
        <v>20</v>
      </c>
    </row>
    <row r="12" spans="2:20" ht="17.25">
      <c r="B12" s="61">
        <v>2</v>
      </c>
      <c r="C12" s="1">
        <v>7</v>
      </c>
      <c r="D12" s="1" t="s">
        <v>107</v>
      </c>
      <c r="E12" s="32" t="s">
        <v>74</v>
      </c>
      <c r="F12" s="62"/>
      <c r="G12" s="63">
        <v>7.9</v>
      </c>
      <c r="H12" s="63">
        <v>13</v>
      </c>
      <c r="I12" s="64">
        <f t="shared" si="2"/>
        <v>15</v>
      </c>
      <c r="J12" s="65">
        <f t="shared" si="3"/>
        <v>11</v>
      </c>
      <c r="K12" s="63">
        <v>13.2</v>
      </c>
      <c r="L12" s="63">
        <v>12</v>
      </c>
      <c r="M12" s="64">
        <f t="shared" si="4"/>
        <v>79</v>
      </c>
      <c r="N12" s="65">
        <f t="shared" si="5"/>
        <v>6</v>
      </c>
      <c r="O12" s="66">
        <f t="shared" si="6"/>
        <v>17</v>
      </c>
      <c r="P12" s="67">
        <f t="shared" si="0"/>
        <v>21.1</v>
      </c>
      <c r="Q12" s="68">
        <f t="shared" si="1"/>
        <v>25</v>
      </c>
      <c r="R12" s="69">
        <f t="shared" si="7"/>
        <v>292</v>
      </c>
      <c r="S12" s="70">
        <f t="shared" si="8"/>
        <v>10</v>
      </c>
      <c r="T12" s="71"/>
    </row>
    <row r="13" spans="2:20" ht="17.25">
      <c r="B13" s="61">
        <v>10</v>
      </c>
      <c r="C13" s="1">
        <v>4</v>
      </c>
      <c r="D13" s="1" t="s">
        <v>108</v>
      </c>
      <c r="E13" s="32" t="s">
        <v>75</v>
      </c>
      <c r="F13" s="62"/>
      <c r="G13" s="63">
        <v>35.6</v>
      </c>
      <c r="H13" s="63">
        <v>19</v>
      </c>
      <c r="I13" s="64">
        <f t="shared" si="2"/>
        <v>139</v>
      </c>
      <c r="J13" s="65">
        <f t="shared" si="3"/>
        <v>1</v>
      </c>
      <c r="K13" s="63">
        <v>2.9</v>
      </c>
      <c r="L13" s="63">
        <v>11</v>
      </c>
      <c r="M13" s="64">
        <f t="shared" si="4"/>
        <v>17</v>
      </c>
      <c r="N13" s="65">
        <f t="shared" si="5"/>
        <v>11</v>
      </c>
      <c r="O13" s="66">
        <f t="shared" si="6"/>
        <v>12</v>
      </c>
      <c r="P13" s="67">
        <f t="shared" si="0"/>
        <v>38.5</v>
      </c>
      <c r="Q13" s="68">
        <f t="shared" si="1"/>
        <v>30</v>
      </c>
      <c r="R13" s="69">
        <f t="shared" si="7"/>
        <v>762</v>
      </c>
      <c r="S13" s="70">
        <f t="shared" si="8"/>
        <v>6</v>
      </c>
      <c r="T13" s="71">
        <v>15</v>
      </c>
    </row>
    <row r="14" spans="2:20" ht="17.25">
      <c r="B14" s="61">
        <v>1</v>
      </c>
      <c r="C14" s="1">
        <v>6</v>
      </c>
      <c r="D14" s="113" t="s">
        <v>109</v>
      </c>
      <c r="E14" s="32" t="s">
        <v>49</v>
      </c>
      <c r="F14" s="62"/>
      <c r="G14" s="63">
        <v>19.2</v>
      </c>
      <c r="H14" s="63">
        <v>14</v>
      </c>
      <c r="I14" s="64">
        <f t="shared" si="2"/>
        <v>64</v>
      </c>
      <c r="J14" s="65">
        <f t="shared" si="3"/>
        <v>7</v>
      </c>
      <c r="K14" s="63">
        <v>24.4</v>
      </c>
      <c r="L14" s="63">
        <v>25</v>
      </c>
      <c r="M14" s="64">
        <f t="shared" si="4"/>
        <v>143</v>
      </c>
      <c r="N14" s="65">
        <f t="shared" si="5"/>
        <v>1</v>
      </c>
      <c r="O14" s="66">
        <f t="shared" si="6"/>
        <v>8</v>
      </c>
      <c r="P14" s="67">
        <f t="shared" si="0"/>
        <v>43.599999999999994</v>
      </c>
      <c r="Q14" s="68">
        <f t="shared" si="1"/>
        <v>39</v>
      </c>
      <c r="R14" s="69">
        <f t="shared" si="7"/>
        <v>1449</v>
      </c>
      <c r="S14" s="70">
        <f t="shared" si="8"/>
        <v>2</v>
      </c>
      <c r="T14" s="71">
        <v>35</v>
      </c>
    </row>
    <row r="15" spans="2:20" ht="18" thickBot="1">
      <c r="B15" s="73">
        <v>9</v>
      </c>
      <c r="C15" s="74">
        <v>3</v>
      </c>
      <c r="D15" s="74" t="s">
        <v>110</v>
      </c>
      <c r="E15" s="33" t="s">
        <v>76</v>
      </c>
      <c r="F15" s="76"/>
      <c r="G15" s="77">
        <v>18.9</v>
      </c>
      <c r="H15" s="77">
        <v>17</v>
      </c>
      <c r="I15" s="78">
        <f t="shared" si="2"/>
        <v>53</v>
      </c>
      <c r="J15" s="79">
        <f t="shared" si="3"/>
        <v>8</v>
      </c>
      <c r="K15" s="77">
        <v>15.9</v>
      </c>
      <c r="L15" s="77">
        <v>18</v>
      </c>
      <c r="M15" s="78">
        <f t="shared" si="4"/>
        <v>105</v>
      </c>
      <c r="N15" s="79">
        <f t="shared" si="5"/>
        <v>4</v>
      </c>
      <c r="O15" s="80">
        <f t="shared" si="6"/>
        <v>12</v>
      </c>
      <c r="P15" s="81">
        <f t="shared" si="0"/>
        <v>34.8</v>
      </c>
      <c r="Q15" s="82">
        <f t="shared" si="1"/>
        <v>35</v>
      </c>
      <c r="R15" s="83">
        <f t="shared" si="7"/>
        <v>727</v>
      </c>
      <c r="S15" s="84">
        <f t="shared" si="8"/>
        <v>7</v>
      </c>
      <c r="T15" s="85">
        <v>10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13" sqref="T1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4.710937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</cols>
  <sheetData>
    <row r="1" ht="12.75" thickBot="1"/>
    <row r="2" spans="2:20" ht="18" thickBot="1">
      <c r="B2" s="121" t="s">
        <v>62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6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1</v>
      </c>
      <c r="C4" s="49">
        <v>6</v>
      </c>
      <c r="D4" s="49" t="s">
        <v>79</v>
      </c>
      <c r="E4" s="31" t="s">
        <v>66</v>
      </c>
      <c r="F4" s="51"/>
      <c r="G4" s="52">
        <v>7.7</v>
      </c>
      <c r="H4" s="52">
        <v>6</v>
      </c>
      <c r="I4" s="53">
        <f>COUNTIF(G$4:G$15,"&lt;"&amp;G4)*ROWS(G$4:G$15)+COUNTIF(H$4:H$15,"&lt;"&amp;H4)</f>
        <v>37</v>
      </c>
      <c r="J4" s="54">
        <f>IF(COUNTIF(I$4:I$15,I4)&gt;1,RANK(I4,I$4:I$15,0)+(COUNT(I$4:I$15)+1-RANK(I4,I$4:I$15,0)-RANK(I4,I$4:I$15,1))/2,RANK(I4,I$4:I$15,0)+(COUNT(I$4:I$15)+1-RANK(I4,I$4:I$15,0)-RANK(I4,I$4:I$15,1)))</f>
        <v>9</v>
      </c>
      <c r="K4" s="52">
        <v>9.5</v>
      </c>
      <c r="L4" s="52">
        <v>4</v>
      </c>
      <c r="M4" s="53">
        <f>COUNTIF(K$4:K$15,"&lt;"&amp;K4)*ROWS(K$4:K$15)+COUNTIF(L$4:L$15,"&lt;"&amp;L4)</f>
        <v>111</v>
      </c>
      <c r="N4" s="54">
        <f>IF(COUNTIF(M$4:M$15,M4)&gt;1,RANK(M4,M$4:M$15,0)+(COUNT(M$4:M$15)+1-RANK(M4,M$4:M$15,0)-RANK(M4,M$4:M$15,1))/2,RANK(M4,M$4:M$15,0)+(COUNT(M$4:M$15)+1-RANK(M4,M$4:M$15,0)-RANK(M4,M$4:M$15,1)))</f>
        <v>3</v>
      </c>
      <c r="O4" s="55">
        <f>SUM(J4,N4)</f>
        <v>12</v>
      </c>
      <c r="P4" s="56">
        <f aca="true" t="shared" si="0" ref="P4:P15">SUM(K4,G4)</f>
        <v>17.2</v>
      </c>
      <c r="Q4" s="57">
        <f aca="true" t="shared" si="1" ref="Q4:Q15">SUM(L4,H4)</f>
        <v>10</v>
      </c>
      <c r="R4" s="58">
        <f>(COUNTIF(O$4:O$15,"&gt;"&amp;O4)*ROWS(O$4:O$14)+COUNTIF(P$4:P$15,"&lt;"&amp;P4))*ROWS(O$4:O$15)+COUNTIF(Q$4:Q$15,"&lt;"&amp;Q4)</f>
        <v>770</v>
      </c>
      <c r="S4" s="59">
        <f>IF(COUNTIF(R$4:R$15,R4)&gt;1,RANK(R4,R$4:R$15,0)+(COUNT(R$4:R$15)+1-RANK(R4,R$4:R$15,0)-RANK(R4,R$4:R$15,1))/2,RANK(R4,R$4:R$15,0)+(COUNT(R$4:R$15)+1-RANK(R4,R$4:R$15,0)-RANK(R4,R$4:R$15,1)))</f>
        <v>7</v>
      </c>
      <c r="T4" s="60">
        <v>10</v>
      </c>
    </row>
    <row r="5" spans="2:20" ht="17.25">
      <c r="B5" s="61">
        <v>10</v>
      </c>
      <c r="C5" s="1">
        <v>4</v>
      </c>
      <c r="D5" s="1" t="s">
        <v>82</v>
      </c>
      <c r="E5" s="32" t="s">
        <v>67</v>
      </c>
      <c r="F5" s="62"/>
      <c r="G5" s="63">
        <v>9.1</v>
      </c>
      <c r="H5" s="63">
        <v>7</v>
      </c>
      <c r="I5" s="64">
        <f aca="true" t="shared" si="2" ref="I5:I15">COUNTIF(G$4:G$15,"&lt;"&amp;G5)*ROWS(G$4:G$15)+COUNTIF(H$4:H$15,"&lt;"&amp;H5)</f>
        <v>112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3</v>
      </c>
      <c r="K5" s="63">
        <v>4.8</v>
      </c>
      <c r="L5" s="63">
        <v>6</v>
      </c>
      <c r="M5" s="64">
        <f aca="true" t="shared" si="4" ref="M5:M15">COUNTIF(K$4:K$15,"&lt;"&amp;K5)*ROWS(K$4:K$15)+COUNTIF(L$4:L$15,"&lt;"&amp;L5)</f>
        <v>90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5</v>
      </c>
      <c r="O5" s="66">
        <f aca="true" t="shared" si="6" ref="O5:O15">SUM(J5,N5)</f>
        <v>8</v>
      </c>
      <c r="P5" s="67">
        <f t="shared" si="0"/>
        <v>13.899999999999999</v>
      </c>
      <c r="Q5" s="68">
        <f t="shared" si="1"/>
        <v>13</v>
      </c>
      <c r="R5" s="69">
        <f aca="true" t="shared" si="7" ref="R5:R15">(COUNTIF(O$4:O$15,"&gt;"&amp;O5)*ROWS(O$4:O$14)+COUNTIF(P$4:P$15,"&lt;"&amp;P5))*ROWS(O$4:O$15)+COUNTIF(Q$4:Q$15,"&lt;"&amp;Q5)</f>
        <v>1265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3</v>
      </c>
      <c r="T5" s="71">
        <v>30</v>
      </c>
    </row>
    <row r="6" spans="2:20" ht="17.25">
      <c r="B6" s="61">
        <v>2</v>
      </c>
      <c r="C6" s="1">
        <v>7</v>
      </c>
      <c r="D6" s="1" t="s">
        <v>120</v>
      </c>
      <c r="E6" s="32" t="s">
        <v>68</v>
      </c>
      <c r="F6" s="62"/>
      <c r="G6" s="63">
        <v>10.5</v>
      </c>
      <c r="H6" s="63">
        <v>6</v>
      </c>
      <c r="I6" s="64">
        <f t="shared" si="2"/>
        <v>121</v>
      </c>
      <c r="J6" s="65">
        <f t="shared" si="3"/>
        <v>2</v>
      </c>
      <c r="K6" s="63">
        <v>4.1</v>
      </c>
      <c r="L6" s="63">
        <v>3</v>
      </c>
      <c r="M6" s="64">
        <f t="shared" si="4"/>
        <v>74</v>
      </c>
      <c r="N6" s="65">
        <f t="shared" si="5"/>
        <v>6</v>
      </c>
      <c r="O6" s="66">
        <f t="shared" si="6"/>
        <v>8</v>
      </c>
      <c r="P6" s="67">
        <f t="shared" si="0"/>
        <v>14.6</v>
      </c>
      <c r="Q6" s="68">
        <f t="shared" si="1"/>
        <v>9</v>
      </c>
      <c r="R6" s="69">
        <f t="shared" si="7"/>
        <v>1285</v>
      </c>
      <c r="S6" s="70">
        <f t="shared" si="8"/>
        <v>2</v>
      </c>
      <c r="T6" s="71">
        <v>35</v>
      </c>
    </row>
    <row r="7" spans="2:20" ht="17.25">
      <c r="B7" s="61">
        <v>5</v>
      </c>
      <c r="C7" s="1">
        <v>10</v>
      </c>
      <c r="D7" s="1" t="s">
        <v>88</v>
      </c>
      <c r="E7" s="32" t="s">
        <v>69</v>
      </c>
      <c r="F7" s="62"/>
      <c r="G7" s="63">
        <v>8.9</v>
      </c>
      <c r="H7" s="63">
        <v>10</v>
      </c>
      <c r="I7" s="64">
        <f t="shared" si="2"/>
        <v>91</v>
      </c>
      <c r="J7" s="65">
        <f t="shared" si="3"/>
        <v>4.5</v>
      </c>
      <c r="K7" s="63">
        <v>9.8</v>
      </c>
      <c r="L7" s="63">
        <v>10</v>
      </c>
      <c r="M7" s="64">
        <f t="shared" si="4"/>
        <v>129</v>
      </c>
      <c r="N7" s="65">
        <f t="shared" si="5"/>
        <v>2</v>
      </c>
      <c r="O7" s="66">
        <f t="shared" si="6"/>
        <v>6.5</v>
      </c>
      <c r="P7" s="67">
        <f t="shared" si="0"/>
        <v>18.700000000000003</v>
      </c>
      <c r="Q7" s="68">
        <f t="shared" si="1"/>
        <v>20</v>
      </c>
      <c r="R7" s="69">
        <f t="shared" si="7"/>
        <v>1581</v>
      </c>
      <c r="S7" s="70">
        <f t="shared" si="8"/>
        <v>1</v>
      </c>
      <c r="T7" s="71">
        <v>40</v>
      </c>
    </row>
    <row r="8" spans="2:20" ht="17.25">
      <c r="B8" s="61">
        <v>6</v>
      </c>
      <c r="C8" s="1">
        <v>11</v>
      </c>
      <c r="D8" s="1" t="s">
        <v>94</v>
      </c>
      <c r="E8" s="32" t="s">
        <v>70</v>
      </c>
      <c r="F8" s="62"/>
      <c r="G8" s="63">
        <v>8.8</v>
      </c>
      <c r="H8" s="63">
        <v>9</v>
      </c>
      <c r="I8" s="64">
        <f t="shared" si="2"/>
        <v>78</v>
      </c>
      <c r="J8" s="65">
        <f t="shared" si="3"/>
        <v>6</v>
      </c>
      <c r="K8" s="63">
        <v>2.5</v>
      </c>
      <c r="L8" s="63">
        <v>2</v>
      </c>
      <c r="M8" s="64">
        <f t="shared" si="4"/>
        <v>13</v>
      </c>
      <c r="N8" s="65">
        <f t="shared" si="5"/>
        <v>11</v>
      </c>
      <c r="O8" s="66">
        <f t="shared" si="6"/>
        <v>17</v>
      </c>
      <c r="P8" s="67">
        <f t="shared" si="0"/>
        <v>11.3</v>
      </c>
      <c r="Q8" s="68">
        <f t="shared" si="1"/>
        <v>11</v>
      </c>
      <c r="R8" s="69">
        <f t="shared" si="7"/>
        <v>303</v>
      </c>
      <c r="S8" s="70">
        <f t="shared" si="8"/>
        <v>9</v>
      </c>
      <c r="T8" s="71">
        <v>0</v>
      </c>
    </row>
    <row r="9" spans="2:20" ht="17.25">
      <c r="B9" s="61"/>
      <c r="C9" s="1"/>
      <c r="D9" s="1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>
        <v>0</v>
      </c>
    </row>
    <row r="10" spans="2:20" ht="17.25">
      <c r="B10" s="61">
        <v>3</v>
      </c>
      <c r="C10" s="1">
        <v>8</v>
      </c>
      <c r="D10" s="1" t="s">
        <v>98</v>
      </c>
      <c r="E10" s="32" t="s">
        <v>72</v>
      </c>
      <c r="F10" s="62"/>
      <c r="G10" s="63">
        <v>10.5</v>
      </c>
      <c r="H10" s="63">
        <v>10</v>
      </c>
      <c r="I10" s="64">
        <f t="shared" si="2"/>
        <v>127</v>
      </c>
      <c r="J10" s="65">
        <f t="shared" si="3"/>
        <v>1</v>
      </c>
      <c r="K10" s="63">
        <v>3.2</v>
      </c>
      <c r="L10" s="63">
        <v>4</v>
      </c>
      <c r="M10" s="64">
        <f t="shared" si="4"/>
        <v>51</v>
      </c>
      <c r="N10" s="65">
        <f t="shared" si="5"/>
        <v>8</v>
      </c>
      <c r="O10" s="66">
        <f t="shared" si="6"/>
        <v>9</v>
      </c>
      <c r="P10" s="67">
        <f t="shared" si="0"/>
        <v>13.7</v>
      </c>
      <c r="Q10" s="68">
        <f t="shared" si="1"/>
        <v>14</v>
      </c>
      <c r="R10" s="69">
        <f t="shared" si="7"/>
        <v>991</v>
      </c>
      <c r="S10" s="70">
        <f t="shared" si="8"/>
        <v>5</v>
      </c>
      <c r="T10" s="71">
        <v>20</v>
      </c>
    </row>
    <row r="11" spans="2:20" ht="17.25">
      <c r="B11" s="61">
        <v>11</v>
      </c>
      <c r="C11" s="1">
        <v>5</v>
      </c>
      <c r="D11" s="1" t="s">
        <v>101</v>
      </c>
      <c r="E11" s="32" t="s">
        <v>73</v>
      </c>
      <c r="F11" s="62"/>
      <c r="G11" s="63">
        <v>4.8</v>
      </c>
      <c r="H11" s="63">
        <v>6</v>
      </c>
      <c r="I11" s="64">
        <f t="shared" si="2"/>
        <v>13</v>
      </c>
      <c r="J11" s="65">
        <f t="shared" si="3"/>
        <v>11</v>
      </c>
      <c r="K11" s="63">
        <v>3</v>
      </c>
      <c r="L11" s="63">
        <v>7</v>
      </c>
      <c r="M11" s="64">
        <f t="shared" si="4"/>
        <v>31</v>
      </c>
      <c r="N11" s="65">
        <f t="shared" si="5"/>
        <v>9.5</v>
      </c>
      <c r="O11" s="66">
        <f t="shared" si="6"/>
        <v>20.5</v>
      </c>
      <c r="P11" s="67">
        <f t="shared" si="0"/>
        <v>7.8</v>
      </c>
      <c r="Q11" s="68">
        <f t="shared" si="1"/>
        <v>13</v>
      </c>
      <c r="R11" s="69">
        <f t="shared" si="7"/>
        <v>149</v>
      </c>
      <c r="S11" s="70">
        <f t="shared" si="8"/>
        <v>11</v>
      </c>
      <c r="T11" s="71">
        <v>0</v>
      </c>
    </row>
    <row r="12" spans="2:20" ht="17.25">
      <c r="B12" s="61">
        <v>8</v>
      </c>
      <c r="C12" s="1">
        <v>2</v>
      </c>
      <c r="D12" s="1" t="s">
        <v>106</v>
      </c>
      <c r="E12" s="32" t="s">
        <v>74</v>
      </c>
      <c r="F12" s="62"/>
      <c r="G12" s="63">
        <v>8.9</v>
      </c>
      <c r="H12" s="63">
        <v>10</v>
      </c>
      <c r="I12" s="64">
        <f t="shared" si="2"/>
        <v>91</v>
      </c>
      <c r="J12" s="65">
        <f t="shared" si="3"/>
        <v>4.5</v>
      </c>
      <c r="K12" s="63">
        <v>3</v>
      </c>
      <c r="L12" s="63">
        <v>7</v>
      </c>
      <c r="M12" s="64">
        <f t="shared" si="4"/>
        <v>31</v>
      </c>
      <c r="N12" s="65">
        <f t="shared" si="5"/>
        <v>9.5</v>
      </c>
      <c r="O12" s="66">
        <f t="shared" si="6"/>
        <v>14</v>
      </c>
      <c r="P12" s="67">
        <f t="shared" si="0"/>
        <v>11.9</v>
      </c>
      <c r="Q12" s="68">
        <f t="shared" si="1"/>
        <v>17</v>
      </c>
      <c r="R12" s="69">
        <f t="shared" si="7"/>
        <v>584</v>
      </c>
      <c r="S12" s="70">
        <f t="shared" si="8"/>
        <v>8</v>
      </c>
      <c r="T12" s="71">
        <v>5</v>
      </c>
    </row>
    <row r="13" spans="2:20" ht="17.25">
      <c r="B13" s="61">
        <v>7</v>
      </c>
      <c r="C13" s="1">
        <v>1</v>
      </c>
      <c r="D13" s="1" t="s">
        <v>111</v>
      </c>
      <c r="E13" s="32" t="s">
        <v>75</v>
      </c>
      <c r="F13" s="62"/>
      <c r="G13" s="63">
        <v>8.4</v>
      </c>
      <c r="H13" s="63">
        <v>15</v>
      </c>
      <c r="I13" s="64">
        <f t="shared" si="2"/>
        <v>71</v>
      </c>
      <c r="J13" s="65">
        <f t="shared" si="3"/>
        <v>7</v>
      </c>
      <c r="K13" s="63">
        <v>5.5</v>
      </c>
      <c r="L13" s="63">
        <v>13</v>
      </c>
      <c r="M13" s="64">
        <f t="shared" si="4"/>
        <v>107</v>
      </c>
      <c r="N13" s="65">
        <f t="shared" si="5"/>
        <v>4</v>
      </c>
      <c r="O13" s="66">
        <f t="shared" si="6"/>
        <v>11</v>
      </c>
      <c r="P13" s="67">
        <f t="shared" si="0"/>
        <v>13.9</v>
      </c>
      <c r="Q13" s="68">
        <f t="shared" si="1"/>
        <v>28</v>
      </c>
      <c r="R13" s="69">
        <f t="shared" si="7"/>
        <v>875</v>
      </c>
      <c r="S13" s="70">
        <f t="shared" si="8"/>
        <v>6</v>
      </c>
      <c r="T13" s="71">
        <v>15</v>
      </c>
    </row>
    <row r="14" spans="2:20" ht="17.25">
      <c r="B14" s="61">
        <v>9</v>
      </c>
      <c r="C14" s="1">
        <v>3</v>
      </c>
      <c r="D14" s="72" t="s">
        <v>112</v>
      </c>
      <c r="E14" s="32" t="s">
        <v>49</v>
      </c>
      <c r="F14" s="62"/>
      <c r="G14" s="63">
        <v>5.9</v>
      </c>
      <c r="H14" s="63">
        <v>8</v>
      </c>
      <c r="I14" s="64">
        <f t="shared" si="2"/>
        <v>29</v>
      </c>
      <c r="J14" s="65">
        <f t="shared" si="3"/>
        <v>10</v>
      </c>
      <c r="K14" s="63">
        <v>3.6</v>
      </c>
      <c r="L14" s="63">
        <v>4</v>
      </c>
      <c r="M14" s="64">
        <f t="shared" si="4"/>
        <v>63</v>
      </c>
      <c r="N14" s="65">
        <f t="shared" si="5"/>
        <v>7</v>
      </c>
      <c r="O14" s="66">
        <f t="shared" si="6"/>
        <v>17</v>
      </c>
      <c r="P14" s="67">
        <f t="shared" si="0"/>
        <v>9.5</v>
      </c>
      <c r="Q14" s="68">
        <f t="shared" si="1"/>
        <v>12</v>
      </c>
      <c r="R14" s="69">
        <f t="shared" si="7"/>
        <v>292</v>
      </c>
      <c r="S14" s="70">
        <f t="shared" si="8"/>
        <v>10</v>
      </c>
      <c r="T14" s="71">
        <v>0</v>
      </c>
    </row>
    <row r="15" spans="2:20" ht="18" thickBot="1">
      <c r="B15" s="73">
        <v>4</v>
      </c>
      <c r="C15" s="74">
        <v>9</v>
      </c>
      <c r="D15" s="74" t="s">
        <v>113</v>
      </c>
      <c r="E15" s="33" t="s">
        <v>76</v>
      </c>
      <c r="F15" s="76"/>
      <c r="G15" s="77">
        <v>8.1</v>
      </c>
      <c r="H15" s="77">
        <v>12</v>
      </c>
      <c r="I15" s="78">
        <f t="shared" si="2"/>
        <v>58</v>
      </c>
      <c r="J15" s="79">
        <f t="shared" si="3"/>
        <v>8</v>
      </c>
      <c r="K15" s="77">
        <v>10.8</v>
      </c>
      <c r="L15" s="77">
        <v>11</v>
      </c>
      <c r="M15" s="78">
        <f t="shared" si="4"/>
        <v>142</v>
      </c>
      <c r="N15" s="79">
        <f t="shared" si="5"/>
        <v>1</v>
      </c>
      <c r="O15" s="80">
        <f t="shared" si="6"/>
        <v>9</v>
      </c>
      <c r="P15" s="81">
        <f t="shared" si="0"/>
        <v>18.9</v>
      </c>
      <c r="Q15" s="82">
        <f t="shared" si="1"/>
        <v>23</v>
      </c>
      <c r="R15" s="83">
        <f t="shared" si="7"/>
        <v>1066</v>
      </c>
      <c r="S15" s="84">
        <f t="shared" si="8"/>
        <v>4</v>
      </c>
      <c r="T15" s="85">
        <v>25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T6" sqref="T6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8515625" style="0" customWidth="1"/>
    <col min="5" max="5" width="14.0039062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2.75" thickBot="1"/>
    <row r="2" spans="2:20" ht="18" thickBot="1">
      <c r="B2" s="121" t="s">
        <v>63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6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7</v>
      </c>
      <c r="C4" s="49">
        <v>1</v>
      </c>
      <c r="D4" s="49" t="s">
        <v>121</v>
      </c>
      <c r="E4" s="31" t="s">
        <v>66</v>
      </c>
      <c r="F4" s="51"/>
      <c r="G4" s="52">
        <v>10.9</v>
      </c>
      <c r="H4" s="52">
        <v>12</v>
      </c>
      <c r="I4" s="53">
        <f>COUNTIF(G$4:G$15,"&lt;"&amp;G4)*ROWS(G$4:G$15)+COUNTIF(H$4:H$15,"&lt;"&amp;H4)</f>
        <v>54</v>
      </c>
      <c r="J4" s="54">
        <f>IF(COUNTIF(I$4:I$15,I4)&gt;1,RANK(I4,I$4:I$15,0)+(COUNT(I$4:I$15)+1-RANK(I4,I$4:I$15,0)-RANK(I4,I$4:I$15,1))/2,RANK(I4,I$4:I$15,0)+(COUNT(I$4:I$15)+1-RANK(I4,I$4:I$15,0)-RANK(I4,I$4:I$15,1)))</f>
        <v>8</v>
      </c>
      <c r="K4" s="52">
        <v>22.7</v>
      </c>
      <c r="L4" s="52">
        <v>17</v>
      </c>
      <c r="M4" s="53">
        <f>COUNTIF(K$4:K$15,"&lt;"&amp;K4)*ROWS(K$4:K$15)+COUNTIF(L$4:L$15,"&lt;"&amp;L4)</f>
        <v>141</v>
      </c>
      <c r="N4" s="54">
        <f>IF(COUNTIF(M$4:M$15,M4)&gt;1,RANK(M4,M$4:M$15,0)+(COUNT(M$4:M$15)+1-RANK(M4,M$4:M$15,0)-RANK(M4,M$4:M$15,1))/2,RANK(M4,M$4:M$15,0)+(COUNT(M$4:M$15)+1-RANK(M4,M$4:M$15,0)-RANK(M4,M$4:M$15,1)))</f>
        <v>1</v>
      </c>
      <c r="O4" s="55">
        <f>SUM(J4,N4)</f>
        <v>9</v>
      </c>
      <c r="P4" s="56">
        <f aca="true" t="shared" si="0" ref="P4:P15">SUM(K4,G4)</f>
        <v>33.6</v>
      </c>
      <c r="Q4" s="57">
        <f aca="true" t="shared" si="1" ref="Q4:Q15">SUM(L4,H4)</f>
        <v>29</v>
      </c>
      <c r="R4" s="58">
        <f>(COUNTIF(O$4:O$15,"&gt;"&amp;O4)*ROWS(O$4:O$14)+COUNTIF(P$4:P$15,"&lt;"&amp;P4))*ROWS(O$4:O$15)+COUNTIF(Q$4:Q$15,"&lt;"&amp;Q4)</f>
        <v>1318</v>
      </c>
      <c r="S4" s="59">
        <f>IF(COUNTIF(R$4:R$15,R4)&gt;1,RANK(R4,R$4:R$15,0)+(COUNT(R$4:R$15)+1-RANK(R4,R$4:R$15,0)-RANK(R4,R$4:R$15,1))/2,RANK(R4,R$4:R$15,0)+(COUNT(R$4:R$15)+1-RANK(R4,R$4:R$15,0)-RANK(R4,R$4:R$15,1)))</f>
        <v>3</v>
      </c>
      <c r="T4" s="60">
        <v>30</v>
      </c>
    </row>
    <row r="5" spans="2:20" ht="20.25" customHeight="1">
      <c r="B5" s="61">
        <v>1</v>
      </c>
      <c r="C5" s="1">
        <v>6</v>
      </c>
      <c r="D5" s="28" t="s">
        <v>81</v>
      </c>
      <c r="E5" s="32" t="s">
        <v>67</v>
      </c>
      <c r="F5" s="62"/>
      <c r="G5" s="63">
        <v>1</v>
      </c>
      <c r="H5" s="63">
        <v>1</v>
      </c>
      <c r="I5" s="64">
        <f aca="true" t="shared" si="2" ref="I5:I15">COUNTIF(G$4:G$15,"&lt;"&amp;G5)*ROWS(G$4:G$15)+COUNTIF(H$4:H$15,"&lt;"&amp;H5)</f>
        <v>13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11</v>
      </c>
      <c r="K5" s="63">
        <v>2.5</v>
      </c>
      <c r="L5" s="63">
        <v>2</v>
      </c>
      <c r="M5" s="64">
        <f aca="true" t="shared" si="4" ref="M5:M15">COUNTIF(K$4:K$15,"&lt;"&amp;K5)*ROWS(K$4:K$15)+COUNTIF(L$4:L$15,"&lt;"&amp;L5)</f>
        <v>25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10</v>
      </c>
      <c r="O5" s="66">
        <f aca="true" t="shared" si="6" ref="O5:O15">SUM(J5,N5)</f>
        <v>21</v>
      </c>
      <c r="P5" s="67">
        <f t="shared" si="0"/>
        <v>3.5</v>
      </c>
      <c r="Q5" s="68">
        <f t="shared" si="1"/>
        <v>3</v>
      </c>
      <c r="R5" s="69">
        <f aca="true" t="shared" si="7" ref="R5:R15">(COUNTIF(O$4:O$15,"&gt;"&amp;O5)*ROWS(O$4:O$14)+COUNTIF(P$4:P$15,"&lt;"&amp;P5))*ROWS(O$4:O$15)+COUNTIF(Q$4:Q$15,"&lt;"&amp;Q5)</f>
        <v>145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11</v>
      </c>
      <c r="T5" s="71"/>
    </row>
    <row r="6" spans="2:20" ht="17.25">
      <c r="B6" s="61">
        <v>10</v>
      </c>
      <c r="C6" s="1">
        <v>4</v>
      </c>
      <c r="D6" s="1" t="s">
        <v>85</v>
      </c>
      <c r="E6" s="32" t="s">
        <v>68</v>
      </c>
      <c r="F6" s="62"/>
      <c r="G6" s="63">
        <v>12.9</v>
      </c>
      <c r="H6" s="63">
        <v>13</v>
      </c>
      <c r="I6" s="64">
        <f t="shared" si="2"/>
        <v>69</v>
      </c>
      <c r="J6" s="65">
        <f t="shared" si="3"/>
        <v>6</v>
      </c>
      <c r="K6" s="63">
        <v>15</v>
      </c>
      <c r="L6" s="63">
        <v>8</v>
      </c>
      <c r="M6" s="64">
        <f t="shared" si="4"/>
        <v>76</v>
      </c>
      <c r="N6" s="65">
        <f t="shared" si="5"/>
        <v>6</v>
      </c>
      <c r="O6" s="66">
        <f t="shared" si="6"/>
        <v>12</v>
      </c>
      <c r="P6" s="67">
        <f t="shared" si="0"/>
        <v>27.9</v>
      </c>
      <c r="Q6" s="68">
        <f t="shared" si="1"/>
        <v>21</v>
      </c>
      <c r="R6" s="69">
        <f t="shared" si="7"/>
        <v>579</v>
      </c>
      <c r="S6" s="70">
        <f t="shared" si="8"/>
        <v>8</v>
      </c>
      <c r="T6" s="71">
        <v>5</v>
      </c>
    </row>
    <row r="7" spans="2:20" ht="17.25">
      <c r="B7" s="61">
        <v>6</v>
      </c>
      <c r="C7" s="1">
        <v>11</v>
      </c>
      <c r="D7" s="1" t="s">
        <v>91</v>
      </c>
      <c r="E7" s="32" t="s">
        <v>69</v>
      </c>
      <c r="F7" s="62"/>
      <c r="G7" s="63">
        <v>4.3</v>
      </c>
      <c r="H7" s="63">
        <v>6</v>
      </c>
      <c r="I7" s="64">
        <f t="shared" si="2"/>
        <v>39</v>
      </c>
      <c r="J7" s="65">
        <f t="shared" si="3"/>
        <v>9</v>
      </c>
      <c r="K7" s="63">
        <v>6.5</v>
      </c>
      <c r="L7" s="63">
        <v>3</v>
      </c>
      <c r="M7" s="64">
        <f t="shared" si="4"/>
        <v>39</v>
      </c>
      <c r="N7" s="65">
        <f t="shared" si="5"/>
        <v>9</v>
      </c>
      <c r="O7" s="66">
        <f t="shared" si="6"/>
        <v>18</v>
      </c>
      <c r="P7" s="67">
        <f t="shared" si="0"/>
        <v>10.8</v>
      </c>
      <c r="Q7" s="68">
        <f t="shared" si="1"/>
        <v>9</v>
      </c>
      <c r="R7" s="69">
        <f t="shared" si="7"/>
        <v>290</v>
      </c>
      <c r="S7" s="70">
        <f t="shared" si="8"/>
        <v>10</v>
      </c>
      <c r="T7" s="71"/>
    </row>
    <row r="8" spans="2:20" ht="17.25">
      <c r="B8" s="61">
        <v>11</v>
      </c>
      <c r="C8" s="1">
        <v>5</v>
      </c>
      <c r="D8" s="1" t="s">
        <v>92</v>
      </c>
      <c r="E8" s="32" t="s">
        <v>70</v>
      </c>
      <c r="F8" s="62"/>
      <c r="G8" s="63">
        <v>2.8</v>
      </c>
      <c r="H8" s="63">
        <v>5</v>
      </c>
      <c r="I8" s="64">
        <f t="shared" si="2"/>
        <v>26</v>
      </c>
      <c r="J8" s="65">
        <f t="shared" si="3"/>
        <v>10</v>
      </c>
      <c r="K8" s="63">
        <v>11.9</v>
      </c>
      <c r="L8" s="63">
        <v>19</v>
      </c>
      <c r="M8" s="64">
        <f t="shared" si="4"/>
        <v>71</v>
      </c>
      <c r="N8" s="65">
        <f t="shared" si="5"/>
        <v>7</v>
      </c>
      <c r="O8" s="66">
        <f t="shared" si="6"/>
        <v>17</v>
      </c>
      <c r="P8" s="67">
        <f t="shared" si="0"/>
        <v>14.7</v>
      </c>
      <c r="Q8" s="68">
        <f t="shared" si="1"/>
        <v>24</v>
      </c>
      <c r="R8" s="69">
        <f t="shared" si="7"/>
        <v>438</v>
      </c>
      <c r="S8" s="70">
        <f t="shared" si="8"/>
        <v>9</v>
      </c>
      <c r="T8" s="71"/>
    </row>
    <row r="9" spans="2:20" ht="17.25">
      <c r="B9" s="61"/>
      <c r="C9" s="1"/>
      <c r="D9" s="1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5</v>
      </c>
      <c r="C10" s="1">
        <v>10</v>
      </c>
      <c r="D10" s="1" t="s">
        <v>97</v>
      </c>
      <c r="E10" s="32" t="s">
        <v>72</v>
      </c>
      <c r="F10" s="62"/>
      <c r="G10" s="63">
        <v>28.2</v>
      </c>
      <c r="H10" s="63">
        <v>20</v>
      </c>
      <c r="I10" s="64">
        <f t="shared" si="2"/>
        <v>143</v>
      </c>
      <c r="J10" s="65">
        <f t="shared" si="3"/>
        <v>1</v>
      </c>
      <c r="K10" s="63">
        <v>0.2</v>
      </c>
      <c r="L10" s="63">
        <v>2</v>
      </c>
      <c r="M10" s="64">
        <f t="shared" si="4"/>
        <v>13</v>
      </c>
      <c r="N10" s="65">
        <f t="shared" si="5"/>
        <v>11</v>
      </c>
      <c r="O10" s="66">
        <f t="shared" si="6"/>
        <v>12</v>
      </c>
      <c r="P10" s="67">
        <f t="shared" si="0"/>
        <v>28.4</v>
      </c>
      <c r="Q10" s="68">
        <f t="shared" si="1"/>
        <v>22</v>
      </c>
      <c r="R10" s="69">
        <f t="shared" si="7"/>
        <v>592</v>
      </c>
      <c r="S10" s="70">
        <f t="shared" si="8"/>
        <v>7</v>
      </c>
      <c r="T10" s="71">
        <v>10</v>
      </c>
    </row>
    <row r="11" spans="2:20" ht="17.25">
      <c r="B11" s="61">
        <v>4</v>
      </c>
      <c r="C11" s="1">
        <v>9</v>
      </c>
      <c r="D11" s="1" t="s">
        <v>122</v>
      </c>
      <c r="E11" s="32" t="s">
        <v>73</v>
      </c>
      <c r="F11" s="62"/>
      <c r="G11" s="63">
        <v>15.3</v>
      </c>
      <c r="H11" s="63">
        <v>12</v>
      </c>
      <c r="I11" s="64">
        <f t="shared" si="2"/>
        <v>114</v>
      </c>
      <c r="J11" s="65">
        <f t="shared" si="3"/>
        <v>3</v>
      </c>
      <c r="K11" s="63">
        <v>16</v>
      </c>
      <c r="L11" s="63">
        <v>10</v>
      </c>
      <c r="M11" s="64">
        <f t="shared" si="4"/>
        <v>101</v>
      </c>
      <c r="N11" s="65">
        <f t="shared" si="5"/>
        <v>4</v>
      </c>
      <c r="O11" s="66">
        <f t="shared" si="6"/>
        <v>7</v>
      </c>
      <c r="P11" s="67">
        <f t="shared" si="0"/>
        <v>31.3</v>
      </c>
      <c r="Q11" s="68">
        <f t="shared" si="1"/>
        <v>22</v>
      </c>
      <c r="R11" s="69">
        <f t="shared" si="7"/>
        <v>1432</v>
      </c>
      <c r="S11" s="70">
        <f t="shared" si="8"/>
        <v>2</v>
      </c>
      <c r="T11" s="71">
        <v>35</v>
      </c>
    </row>
    <row r="12" spans="2:20" ht="17.25">
      <c r="B12" s="61">
        <v>8</v>
      </c>
      <c r="C12" s="1">
        <v>2</v>
      </c>
      <c r="D12" s="1" t="s">
        <v>105</v>
      </c>
      <c r="E12" s="32" t="s">
        <v>74</v>
      </c>
      <c r="F12" s="62"/>
      <c r="G12" s="63">
        <v>14.5</v>
      </c>
      <c r="H12" s="63">
        <v>10</v>
      </c>
      <c r="I12" s="64">
        <f t="shared" si="2"/>
        <v>100</v>
      </c>
      <c r="J12" s="65">
        <f t="shared" si="3"/>
        <v>4</v>
      </c>
      <c r="K12" s="63">
        <v>20.1</v>
      </c>
      <c r="L12" s="63">
        <v>14</v>
      </c>
      <c r="M12" s="64">
        <f t="shared" si="4"/>
        <v>127</v>
      </c>
      <c r="N12" s="65">
        <f t="shared" si="5"/>
        <v>2</v>
      </c>
      <c r="O12" s="66">
        <f t="shared" si="6"/>
        <v>6</v>
      </c>
      <c r="P12" s="67">
        <f t="shared" si="0"/>
        <v>34.6</v>
      </c>
      <c r="Q12" s="68">
        <f t="shared" si="1"/>
        <v>24</v>
      </c>
      <c r="R12" s="69">
        <f t="shared" si="7"/>
        <v>1590</v>
      </c>
      <c r="S12" s="70">
        <f t="shared" si="8"/>
        <v>1</v>
      </c>
      <c r="T12" s="71">
        <v>40</v>
      </c>
    </row>
    <row r="13" spans="2:20" ht="17.25">
      <c r="B13" s="61">
        <v>2</v>
      </c>
      <c r="C13" s="1">
        <v>7</v>
      </c>
      <c r="D13" s="1" t="s">
        <v>114</v>
      </c>
      <c r="E13" s="32" t="s">
        <v>75</v>
      </c>
      <c r="F13" s="62"/>
      <c r="G13" s="63">
        <v>14.2</v>
      </c>
      <c r="H13" s="63">
        <v>10</v>
      </c>
      <c r="I13" s="64">
        <f t="shared" si="2"/>
        <v>88</v>
      </c>
      <c r="J13" s="65">
        <f t="shared" si="3"/>
        <v>5</v>
      </c>
      <c r="K13" s="63">
        <v>15.8</v>
      </c>
      <c r="L13" s="63">
        <v>14</v>
      </c>
      <c r="M13" s="64">
        <f t="shared" si="4"/>
        <v>91</v>
      </c>
      <c r="N13" s="65">
        <f t="shared" si="5"/>
        <v>5</v>
      </c>
      <c r="O13" s="66">
        <f t="shared" si="6"/>
        <v>10</v>
      </c>
      <c r="P13" s="67">
        <f t="shared" si="0"/>
        <v>30</v>
      </c>
      <c r="Q13" s="68">
        <f t="shared" si="1"/>
        <v>24</v>
      </c>
      <c r="R13" s="69">
        <f t="shared" si="7"/>
        <v>870</v>
      </c>
      <c r="S13" s="70">
        <f t="shared" si="8"/>
        <v>6</v>
      </c>
      <c r="T13" s="71">
        <v>15</v>
      </c>
    </row>
    <row r="14" spans="2:20" ht="17.25">
      <c r="B14" s="61">
        <v>3</v>
      </c>
      <c r="C14" s="1">
        <v>8</v>
      </c>
      <c r="D14" s="113" t="s">
        <v>118</v>
      </c>
      <c r="E14" s="32" t="s">
        <v>49</v>
      </c>
      <c r="F14" s="62"/>
      <c r="G14" s="63">
        <v>12.9</v>
      </c>
      <c r="H14" s="63">
        <v>12</v>
      </c>
      <c r="I14" s="64">
        <f t="shared" si="2"/>
        <v>66</v>
      </c>
      <c r="J14" s="65">
        <f t="shared" si="3"/>
        <v>7</v>
      </c>
      <c r="K14" s="63">
        <v>17.4</v>
      </c>
      <c r="L14" s="63">
        <v>17</v>
      </c>
      <c r="M14" s="64">
        <f t="shared" si="4"/>
        <v>117</v>
      </c>
      <c r="N14" s="65">
        <f t="shared" si="5"/>
        <v>3</v>
      </c>
      <c r="O14" s="66">
        <f t="shared" si="6"/>
        <v>10</v>
      </c>
      <c r="P14" s="67">
        <f t="shared" si="0"/>
        <v>30.299999999999997</v>
      </c>
      <c r="Q14" s="68">
        <f t="shared" si="1"/>
        <v>29</v>
      </c>
      <c r="R14" s="69">
        <f t="shared" si="7"/>
        <v>886</v>
      </c>
      <c r="S14" s="70">
        <f t="shared" si="8"/>
        <v>5</v>
      </c>
      <c r="T14" s="71">
        <v>20</v>
      </c>
    </row>
    <row r="15" spans="2:20" ht="18" thickBot="1">
      <c r="B15" s="73">
        <v>9</v>
      </c>
      <c r="C15" s="74">
        <v>3</v>
      </c>
      <c r="D15" s="74" t="s">
        <v>119</v>
      </c>
      <c r="E15" s="33" t="s">
        <v>76</v>
      </c>
      <c r="F15" s="76"/>
      <c r="G15" s="77">
        <v>19.9</v>
      </c>
      <c r="H15" s="77">
        <v>14</v>
      </c>
      <c r="I15" s="78">
        <f t="shared" si="2"/>
        <v>130</v>
      </c>
      <c r="J15" s="79">
        <f t="shared" si="3"/>
        <v>2</v>
      </c>
      <c r="K15" s="77">
        <v>11.3</v>
      </c>
      <c r="L15" s="77">
        <v>10</v>
      </c>
      <c r="M15" s="78">
        <f t="shared" si="4"/>
        <v>53</v>
      </c>
      <c r="N15" s="79">
        <f t="shared" si="5"/>
        <v>8</v>
      </c>
      <c r="O15" s="80">
        <f t="shared" si="6"/>
        <v>10</v>
      </c>
      <c r="P15" s="81">
        <f t="shared" si="0"/>
        <v>31.2</v>
      </c>
      <c r="Q15" s="82">
        <f t="shared" si="1"/>
        <v>24</v>
      </c>
      <c r="R15" s="83">
        <f t="shared" si="7"/>
        <v>894</v>
      </c>
      <c r="S15" s="84">
        <f t="shared" si="8"/>
        <v>4</v>
      </c>
      <c r="T15" s="85">
        <v>25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tabSelected="1" zoomScalePageLayoutView="0" workbookViewId="0" topLeftCell="B1">
      <selection activeCell="T15" sqref="T15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4.851562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</cols>
  <sheetData>
    <row r="1" ht="12.75" thickBot="1"/>
    <row r="2" spans="2:20" ht="18" thickBot="1">
      <c r="B2" s="121" t="s">
        <v>64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</row>
    <row r="3" spans="2:20" ht="37.5" thickBot="1">
      <c r="B3" s="122" t="s">
        <v>0</v>
      </c>
      <c r="C3" s="122"/>
      <c r="D3" s="37" t="s">
        <v>1</v>
      </c>
      <c r="E3" s="37" t="s">
        <v>2</v>
      </c>
      <c r="F3" s="38" t="s">
        <v>3</v>
      </c>
      <c r="G3" s="39" t="s">
        <v>37</v>
      </c>
      <c r="H3" s="40" t="s">
        <v>38</v>
      </c>
      <c r="I3" s="41"/>
      <c r="J3" s="42" t="s">
        <v>4</v>
      </c>
      <c r="K3" s="39" t="s">
        <v>39</v>
      </c>
      <c r="L3" s="40" t="s">
        <v>40</v>
      </c>
      <c r="M3" s="41"/>
      <c r="N3" s="41" t="s">
        <v>5</v>
      </c>
      <c r="O3" s="43" t="s">
        <v>6</v>
      </c>
      <c r="P3" s="44" t="s">
        <v>41</v>
      </c>
      <c r="Q3" s="45" t="s">
        <v>42</v>
      </c>
      <c r="R3" s="46"/>
      <c r="S3" s="47" t="s">
        <v>7</v>
      </c>
      <c r="T3" s="42" t="s">
        <v>8</v>
      </c>
    </row>
    <row r="4" spans="2:20" ht="17.25">
      <c r="B4" s="48">
        <v>6</v>
      </c>
      <c r="C4" s="49">
        <v>11</v>
      </c>
      <c r="D4" s="49" t="s">
        <v>78</v>
      </c>
      <c r="E4" s="31" t="s">
        <v>66</v>
      </c>
      <c r="F4" s="51"/>
      <c r="G4" s="52">
        <v>6.3</v>
      </c>
      <c r="H4" s="52">
        <v>8</v>
      </c>
      <c r="I4" s="53">
        <f>COUNTIF(G$4:G$15,"&lt;"&amp;G4)*ROWS(G$4:G$15)+COUNTIF(H$4:H$15,"&lt;"&amp;H4)</f>
        <v>80</v>
      </c>
      <c r="J4" s="54">
        <f>IF(COUNTIF(I$4:I$15,I4)&gt;1,RANK(I4,I$4:I$15,0)+(COUNT(I$4:I$15)+1-RANK(I4,I$4:I$15,0)-RANK(I4,I$4:I$15,1))/2,RANK(I4,I$4:I$15,0)+(COUNT(I$4:I$15)+1-RANK(I4,I$4:I$15,0)-RANK(I4,I$4:I$15,1)))</f>
        <v>6</v>
      </c>
      <c r="K4" s="52">
        <v>6.6</v>
      </c>
      <c r="L4" s="52">
        <v>6</v>
      </c>
      <c r="M4" s="53">
        <f>COUNTIF(K$4:K$15,"&lt;"&amp;K4)*ROWS(K$4:K$15)+COUNTIF(L$4:L$15,"&lt;"&amp;L4)</f>
        <v>105</v>
      </c>
      <c r="N4" s="54">
        <f>IF(COUNTIF(M$4:M$15,M4)&gt;1,RANK(M4,M$4:M$15,0)+(COUNT(M$4:M$15)+1-RANK(M4,M$4:M$15,0)-RANK(M4,M$4:M$15,1))/2,RANK(M4,M$4:M$15,0)+(COUNT(M$4:M$15)+1-RANK(M4,M$4:M$15,0)-RANK(M4,M$4:M$15,1)))</f>
        <v>4</v>
      </c>
      <c r="O4" s="55">
        <f>SUM(J4,N4)</f>
        <v>10</v>
      </c>
      <c r="P4" s="56">
        <f aca="true" t="shared" si="0" ref="P4:P15">SUM(K4,G4)</f>
        <v>12.899999999999999</v>
      </c>
      <c r="Q4" s="57">
        <f aca="true" t="shared" si="1" ref="Q4:Q15">SUM(L4,H4)</f>
        <v>14</v>
      </c>
      <c r="R4" s="58">
        <f>(COUNTIF(O$4:O$15,"&gt;"&amp;O4)*ROWS(O$4:O$14)+COUNTIF(P$4:P$15,"&lt;"&amp;P4))*ROWS(O$4:O$15)+COUNTIF(Q$4:Q$15,"&lt;"&amp;Q4)</f>
        <v>1161</v>
      </c>
      <c r="S4" s="59">
        <f>IF(COUNTIF(R$4:R$15,R4)&gt;1,RANK(R4,R$4:R$15,0)+(COUNT(R$4:R$15)+1-RANK(R4,R$4:R$15,0)-RANK(R4,R$4:R$15,1))/2,RANK(R4,R$4:R$15,0)+(COUNT(R$4:R$15)+1-RANK(R4,R$4:R$15,0)-RANK(R4,R$4:R$15,1)))</f>
        <v>4</v>
      </c>
      <c r="T4" s="60">
        <v>25</v>
      </c>
    </row>
    <row r="5" spans="2:20" ht="17.25">
      <c r="B5" s="61">
        <v>9</v>
      </c>
      <c r="C5" s="1">
        <v>3</v>
      </c>
      <c r="D5" s="1" t="s">
        <v>84</v>
      </c>
      <c r="E5" s="32" t="s">
        <v>67</v>
      </c>
      <c r="F5" s="62"/>
      <c r="G5" s="63">
        <v>3.5</v>
      </c>
      <c r="H5" s="63">
        <v>3</v>
      </c>
      <c r="I5" s="64">
        <f aca="true" t="shared" si="2" ref="I5:I15">COUNTIF(G$4:G$15,"&lt;"&amp;G5)*ROWS(G$4:G$15)+COUNTIF(H$4:H$15,"&lt;"&amp;H5)</f>
        <v>40</v>
      </c>
      <c r="J5" s="65">
        <f aca="true" t="shared" si="3" ref="J5:J15">IF(COUNTIF(I$4:I$15,I5)&gt;1,RANK(I5,I$4:I$15,0)+(COUNT(I$4:I$15)+1-RANK(I5,I$4:I$15,0)-RANK(I5,I$4:I$15,1))/2,RANK(I5,I$4:I$15,0)+(COUNT(I$4:I$15)+1-RANK(I5,I$4:I$15,0)-RANK(I5,I$4:I$15,1)))</f>
        <v>9</v>
      </c>
      <c r="K5" s="63">
        <v>1.2</v>
      </c>
      <c r="L5" s="63">
        <v>3</v>
      </c>
      <c r="M5" s="64">
        <f aca="true" t="shared" si="4" ref="M5:M15">COUNTIF(K$4:K$15,"&lt;"&amp;K5)*ROWS(K$4:K$15)+COUNTIF(L$4:L$15,"&lt;"&amp;L5)</f>
        <v>53</v>
      </c>
      <c r="N5" s="65">
        <f aca="true" t="shared" si="5" ref="N5:N15">IF(COUNTIF(M$4:M$15,M5)&gt;1,RANK(M5,M$4:M$15,0)+(COUNT(M$4:M$15)+1-RANK(M5,M$4:M$15,0)-RANK(M5,M$4:M$15,1))/2,RANK(M5,M$4:M$15,0)+(COUNT(M$4:M$15)+1-RANK(M5,M$4:M$15,0)-RANK(M5,M$4:M$15,1)))</f>
        <v>8</v>
      </c>
      <c r="O5" s="66">
        <f aca="true" t="shared" si="6" ref="O5:O15">SUM(J5,N5)</f>
        <v>17</v>
      </c>
      <c r="P5" s="67">
        <f t="shared" si="0"/>
        <v>4.7</v>
      </c>
      <c r="Q5" s="68">
        <f t="shared" si="1"/>
        <v>6</v>
      </c>
      <c r="R5" s="69">
        <f aca="true" t="shared" si="7" ref="R5:R15">(COUNTIF(O$4:O$15,"&gt;"&amp;O5)*ROWS(O$4:O$14)+COUNTIF(P$4:P$15,"&lt;"&amp;P5))*ROWS(O$4:O$15)+COUNTIF(Q$4:Q$15,"&lt;"&amp;Q5)</f>
        <v>160</v>
      </c>
      <c r="S5" s="70">
        <f aca="true" t="shared" si="8" ref="S5:S15">IF(COUNTIF(R$4:R$15,R5)&gt;1,RANK(R5,R$4:R$15,0)+(COUNT(R$4:R$15)+1-RANK(R5,R$4:R$15,0)-RANK(R5,R$4:R$15,1))/2,RANK(R5,R$4:R$15,0)+(COUNT(R$4:R$15)+1-RANK(R5,R$4:R$15,0)-RANK(R5,R$4:R$15,1)))</f>
        <v>10</v>
      </c>
      <c r="T5" s="71"/>
    </row>
    <row r="6" spans="2:20" ht="17.25">
      <c r="B6" s="61">
        <v>4</v>
      </c>
      <c r="C6" s="1">
        <v>9</v>
      </c>
      <c r="D6" s="1" t="s">
        <v>86</v>
      </c>
      <c r="E6" s="32" t="s">
        <v>68</v>
      </c>
      <c r="F6" s="62"/>
      <c r="G6" s="63">
        <v>4</v>
      </c>
      <c r="H6" s="63">
        <v>1</v>
      </c>
      <c r="I6" s="64">
        <f t="shared" si="2"/>
        <v>49</v>
      </c>
      <c r="J6" s="65">
        <f t="shared" si="3"/>
        <v>8</v>
      </c>
      <c r="K6" s="63">
        <v>5</v>
      </c>
      <c r="L6" s="63">
        <v>3</v>
      </c>
      <c r="M6" s="64">
        <f t="shared" si="4"/>
        <v>77</v>
      </c>
      <c r="N6" s="65">
        <f t="shared" si="5"/>
        <v>6</v>
      </c>
      <c r="O6" s="66">
        <f t="shared" si="6"/>
        <v>14</v>
      </c>
      <c r="P6" s="67">
        <f t="shared" si="0"/>
        <v>9</v>
      </c>
      <c r="Q6" s="68">
        <f t="shared" si="1"/>
        <v>4</v>
      </c>
      <c r="R6" s="69">
        <f t="shared" si="7"/>
        <v>854</v>
      </c>
      <c r="S6" s="70">
        <f t="shared" si="8"/>
        <v>6</v>
      </c>
      <c r="T6" s="71">
        <v>15</v>
      </c>
    </row>
    <row r="7" spans="2:20" ht="17.25">
      <c r="B7" s="61">
        <v>2</v>
      </c>
      <c r="C7" s="1">
        <v>7</v>
      </c>
      <c r="D7" s="1" t="s">
        <v>90</v>
      </c>
      <c r="E7" s="32" t="s">
        <v>69</v>
      </c>
      <c r="F7" s="62"/>
      <c r="G7" s="63">
        <v>9.2</v>
      </c>
      <c r="H7" s="63">
        <v>8</v>
      </c>
      <c r="I7" s="64">
        <f t="shared" si="2"/>
        <v>116</v>
      </c>
      <c r="J7" s="65">
        <f t="shared" si="3"/>
        <v>3</v>
      </c>
      <c r="K7" s="63">
        <v>7.5</v>
      </c>
      <c r="L7" s="63">
        <v>4</v>
      </c>
      <c r="M7" s="64">
        <f t="shared" si="4"/>
        <v>115</v>
      </c>
      <c r="N7" s="65">
        <f t="shared" si="5"/>
        <v>3</v>
      </c>
      <c r="O7" s="66">
        <f t="shared" si="6"/>
        <v>6</v>
      </c>
      <c r="P7" s="67">
        <f t="shared" si="0"/>
        <v>16.7</v>
      </c>
      <c r="Q7" s="68">
        <f t="shared" si="1"/>
        <v>12</v>
      </c>
      <c r="R7" s="69">
        <f t="shared" si="7"/>
        <v>1303</v>
      </c>
      <c r="S7" s="70">
        <f t="shared" si="8"/>
        <v>3</v>
      </c>
      <c r="T7" s="71">
        <v>30</v>
      </c>
    </row>
    <row r="8" spans="2:20" ht="17.25">
      <c r="B8" s="61">
        <v>8</v>
      </c>
      <c r="C8" s="1">
        <v>2</v>
      </c>
      <c r="D8" s="114" t="s">
        <v>93</v>
      </c>
      <c r="E8" s="32" t="s">
        <v>70</v>
      </c>
      <c r="F8" s="62"/>
      <c r="G8" s="63">
        <v>0.1</v>
      </c>
      <c r="H8" s="63">
        <v>1</v>
      </c>
      <c r="I8" s="64">
        <f t="shared" si="2"/>
        <v>13</v>
      </c>
      <c r="J8" s="65">
        <f t="shared" si="3"/>
        <v>11</v>
      </c>
      <c r="K8" s="63">
        <v>5.6</v>
      </c>
      <c r="L8" s="63">
        <v>5</v>
      </c>
      <c r="M8" s="64">
        <f t="shared" si="4"/>
        <v>92</v>
      </c>
      <c r="N8" s="65">
        <f t="shared" si="5"/>
        <v>5</v>
      </c>
      <c r="O8" s="66">
        <f t="shared" si="6"/>
        <v>16</v>
      </c>
      <c r="P8" s="67">
        <f t="shared" si="0"/>
        <v>5.699999999999999</v>
      </c>
      <c r="Q8" s="68">
        <f t="shared" si="1"/>
        <v>6</v>
      </c>
      <c r="R8" s="69">
        <f t="shared" si="7"/>
        <v>436</v>
      </c>
      <c r="S8" s="70">
        <f t="shared" si="8"/>
        <v>9</v>
      </c>
      <c r="T8" s="71"/>
    </row>
    <row r="9" spans="2:20" ht="17.25">
      <c r="B9" s="61"/>
      <c r="C9" s="1"/>
      <c r="D9" s="1"/>
      <c r="E9" s="32" t="s">
        <v>71</v>
      </c>
      <c r="F9" s="62"/>
      <c r="G9" s="63">
        <v>0</v>
      </c>
      <c r="H9" s="63">
        <v>0</v>
      </c>
      <c r="I9" s="64">
        <f t="shared" si="2"/>
        <v>0</v>
      </c>
      <c r="J9" s="65">
        <f t="shared" si="3"/>
        <v>12</v>
      </c>
      <c r="K9" s="63">
        <v>0</v>
      </c>
      <c r="L9" s="63">
        <v>0</v>
      </c>
      <c r="M9" s="64">
        <f t="shared" si="4"/>
        <v>0</v>
      </c>
      <c r="N9" s="65">
        <f t="shared" si="5"/>
        <v>12</v>
      </c>
      <c r="O9" s="66">
        <f t="shared" si="6"/>
        <v>24</v>
      </c>
      <c r="P9" s="67">
        <f t="shared" si="0"/>
        <v>0</v>
      </c>
      <c r="Q9" s="68">
        <f t="shared" si="1"/>
        <v>0</v>
      </c>
      <c r="R9" s="69">
        <f t="shared" si="7"/>
        <v>0</v>
      </c>
      <c r="S9" s="70">
        <v>13</v>
      </c>
      <c r="T9" s="71"/>
    </row>
    <row r="10" spans="2:20" ht="17.25">
      <c r="B10" s="61">
        <v>11</v>
      </c>
      <c r="C10" s="1">
        <v>5</v>
      </c>
      <c r="D10" s="1" t="s">
        <v>96</v>
      </c>
      <c r="E10" s="32" t="s">
        <v>72</v>
      </c>
      <c r="F10" s="62"/>
      <c r="G10" s="63">
        <v>9</v>
      </c>
      <c r="H10" s="63">
        <v>5</v>
      </c>
      <c r="I10" s="64">
        <f t="shared" si="2"/>
        <v>89</v>
      </c>
      <c r="J10" s="65">
        <f t="shared" si="3"/>
        <v>5</v>
      </c>
      <c r="K10" s="63">
        <v>0.1</v>
      </c>
      <c r="L10" s="63">
        <v>0</v>
      </c>
      <c r="M10" s="64">
        <f t="shared" si="4"/>
        <v>12</v>
      </c>
      <c r="N10" s="65">
        <f t="shared" si="5"/>
        <v>11</v>
      </c>
      <c r="O10" s="66">
        <f t="shared" si="6"/>
        <v>16</v>
      </c>
      <c r="P10" s="67">
        <f t="shared" si="0"/>
        <v>9.1</v>
      </c>
      <c r="Q10" s="68">
        <f t="shared" si="1"/>
        <v>5</v>
      </c>
      <c r="R10" s="69">
        <f t="shared" si="7"/>
        <v>471</v>
      </c>
      <c r="S10" s="70">
        <f t="shared" si="8"/>
        <v>7</v>
      </c>
      <c r="T10" s="71">
        <v>10</v>
      </c>
    </row>
    <row r="11" spans="2:20" ht="17.25">
      <c r="B11" s="61">
        <v>10</v>
      </c>
      <c r="C11" s="1">
        <v>4</v>
      </c>
      <c r="D11" s="1" t="s">
        <v>123</v>
      </c>
      <c r="E11" s="32" t="s">
        <v>73</v>
      </c>
      <c r="F11" s="62"/>
      <c r="G11" s="63">
        <v>3</v>
      </c>
      <c r="H11" s="63">
        <v>2</v>
      </c>
      <c r="I11" s="64">
        <f t="shared" si="2"/>
        <v>27</v>
      </c>
      <c r="J11" s="65">
        <f t="shared" si="3"/>
        <v>10</v>
      </c>
      <c r="K11" s="63">
        <v>1.5</v>
      </c>
      <c r="L11" s="63">
        <v>1</v>
      </c>
      <c r="M11" s="64">
        <f t="shared" si="4"/>
        <v>62</v>
      </c>
      <c r="N11" s="65">
        <f t="shared" si="5"/>
        <v>7</v>
      </c>
      <c r="O11" s="66">
        <f t="shared" si="6"/>
        <v>17</v>
      </c>
      <c r="P11" s="67">
        <f t="shared" si="0"/>
        <v>4.5</v>
      </c>
      <c r="Q11" s="68">
        <f t="shared" si="1"/>
        <v>3</v>
      </c>
      <c r="R11" s="69">
        <f t="shared" si="7"/>
        <v>145</v>
      </c>
      <c r="S11" s="70">
        <f t="shared" si="8"/>
        <v>11</v>
      </c>
      <c r="T11" s="71"/>
    </row>
    <row r="12" spans="2:20" ht="17.25">
      <c r="B12" s="61">
        <v>3</v>
      </c>
      <c r="C12" s="1">
        <v>8</v>
      </c>
      <c r="D12" s="1" t="s">
        <v>104</v>
      </c>
      <c r="E12" s="32" t="s">
        <v>74</v>
      </c>
      <c r="F12" s="62"/>
      <c r="G12" s="63">
        <v>17.6</v>
      </c>
      <c r="H12" s="63">
        <v>24</v>
      </c>
      <c r="I12" s="64">
        <f t="shared" si="2"/>
        <v>143</v>
      </c>
      <c r="J12" s="65">
        <f t="shared" si="3"/>
        <v>1</v>
      </c>
      <c r="K12" s="63">
        <v>7.6</v>
      </c>
      <c r="L12" s="63">
        <v>6</v>
      </c>
      <c r="M12" s="64">
        <f t="shared" si="4"/>
        <v>129</v>
      </c>
      <c r="N12" s="65">
        <f t="shared" si="5"/>
        <v>2</v>
      </c>
      <c r="O12" s="66">
        <f t="shared" si="6"/>
        <v>3</v>
      </c>
      <c r="P12" s="67">
        <f t="shared" si="0"/>
        <v>25.200000000000003</v>
      </c>
      <c r="Q12" s="68">
        <f t="shared" si="1"/>
        <v>30</v>
      </c>
      <c r="R12" s="69">
        <f t="shared" si="7"/>
        <v>1595</v>
      </c>
      <c r="S12" s="70">
        <f t="shared" si="8"/>
        <v>1</v>
      </c>
      <c r="T12" s="71">
        <v>40</v>
      </c>
    </row>
    <row r="13" spans="2:20" ht="17.25">
      <c r="B13" s="61">
        <v>7</v>
      </c>
      <c r="C13" s="1">
        <v>1</v>
      </c>
      <c r="D13" s="1" t="s">
        <v>124</v>
      </c>
      <c r="E13" s="32" t="s">
        <v>75</v>
      </c>
      <c r="F13" s="62"/>
      <c r="G13" s="63">
        <v>9</v>
      </c>
      <c r="H13" s="63">
        <v>6</v>
      </c>
      <c r="I13" s="64">
        <f t="shared" si="2"/>
        <v>90</v>
      </c>
      <c r="J13" s="65">
        <f t="shared" si="3"/>
        <v>4</v>
      </c>
      <c r="K13" s="63">
        <v>7.7</v>
      </c>
      <c r="L13" s="63">
        <v>6</v>
      </c>
      <c r="M13" s="64">
        <f t="shared" si="4"/>
        <v>141</v>
      </c>
      <c r="N13" s="65">
        <f t="shared" si="5"/>
        <v>1</v>
      </c>
      <c r="O13" s="66">
        <f t="shared" si="6"/>
        <v>5</v>
      </c>
      <c r="P13" s="67">
        <f t="shared" si="0"/>
        <v>16.7</v>
      </c>
      <c r="Q13" s="68">
        <f t="shared" si="1"/>
        <v>12</v>
      </c>
      <c r="R13" s="69">
        <f t="shared" si="7"/>
        <v>1435</v>
      </c>
      <c r="S13" s="70">
        <f t="shared" si="8"/>
        <v>2</v>
      </c>
      <c r="T13" s="71">
        <v>35</v>
      </c>
    </row>
    <row r="14" spans="2:20" ht="17.25">
      <c r="B14" s="61">
        <v>1</v>
      </c>
      <c r="C14" s="1">
        <v>6</v>
      </c>
      <c r="D14" s="113" t="s">
        <v>115</v>
      </c>
      <c r="E14" s="32" t="s">
        <v>49</v>
      </c>
      <c r="F14" s="62"/>
      <c r="G14" s="63">
        <v>11.8</v>
      </c>
      <c r="H14" s="63">
        <v>17</v>
      </c>
      <c r="I14" s="64">
        <f t="shared" si="2"/>
        <v>130</v>
      </c>
      <c r="J14" s="65">
        <f t="shared" si="3"/>
        <v>2</v>
      </c>
      <c r="K14" s="63">
        <v>0.1</v>
      </c>
      <c r="L14" s="63">
        <v>1</v>
      </c>
      <c r="M14" s="64">
        <f t="shared" si="4"/>
        <v>14</v>
      </c>
      <c r="N14" s="65">
        <f t="shared" si="5"/>
        <v>10</v>
      </c>
      <c r="O14" s="66">
        <f t="shared" si="6"/>
        <v>12</v>
      </c>
      <c r="P14" s="67">
        <f t="shared" si="0"/>
        <v>11.9</v>
      </c>
      <c r="Q14" s="68">
        <f t="shared" si="1"/>
        <v>18</v>
      </c>
      <c r="R14" s="69">
        <f t="shared" si="7"/>
        <v>1018</v>
      </c>
      <c r="S14" s="70">
        <f t="shared" si="8"/>
        <v>5</v>
      </c>
      <c r="T14" s="71">
        <v>20</v>
      </c>
    </row>
    <row r="15" spans="2:20" ht="18" thickBot="1">
      <c r="B15" s="73">
        <v>5</v>
      </c>
      <c r="C15" s="74">
        <v>10</v>
      </c>
      <c r="D15" s="74" t="s">
        <v>116</v>
      </c>
      <c r="E15" s="33" t="s">
        <v>76</v>
      </c>
      <c r="F15" s="76"/>
      <c r="G15" s="77">
        <v>5.2</v>
      </c>
      <c r="H15" s="77">
        <v>7</v>
      </c>
      <c r="I15" s="78">
        <f t="shared" si="2"/>
        <v>67</v>
      </c>
      <c r="J15" s="79">
        <f t="shared" si="3"/>
        <v>7</v>
      </c>
      <c r="K15" s="77">
        <v>1.1</v>
      </c>
      <c r="L15" s="77">
        <v>2</v>
      </c>
      <c r="M15" s="78">
        <f t="shared" si="4"/>
        <v>40</v>
      </c>
      <c r="N15" s="79">
        <f t="shared" si="5"/>
        <v>9</v>
      </c>
      <c r="O15" s="80">
        <f t="shared" si="6"/>
        <v>16</v>
      </c>
      <c r="P15" s="81">
        <f t="shared" si="0"/>
        <v>6.300000000000001</v>
      </c>
      <c r="Q15" s="82">
        <f t="shared" si="1"/>
        <v>9</v>
      </c>
      <c r="R15" s="83">
        <f t="shared" si="7"/>
        <v>450</v>
      </c>
      <c r="S15" s="84">
        <f t="shared" si="8"/>
        <v>8</v>
      </c>
      <c r="T15" s="85">
        <v>5</v>
      </c>
    </row>
    <row r="16" spans="2:20" ht="12">
      <c r="B16" s="27"/>
      <c r="C16" s="27"/>
      <c r="D16" s="27"/>
      <c r="E16" s="27"/>
      <c r="F16" s="27"/>
      <c r="G16" s="27"/>
      <c r="H16" s="27"/>
      <c r="I16" s="27"/>
      <c r="J16" s="27">
        <f>SUM(J4:J15)</f>
        <v>78</v>
      </c>
      <c r="K16" s="27"/>
      <c r="L16" s="27"/>
      <c r="M16" s="27"/>
      <c r="N16" s="27">
        <f>SUM(N4:N15)</f>
        <v>78</v>
      </c>
      <c r="O16" s="27">
        <f>SUM(O4:O15)</f>
        <v>156</v>
      </c>
      <c r="P16" s="27"/>
      <c r="Q16" s="27"/>
      <c r="R16" s="27"/>
      <c r="S16" s="27"/>
      <c r="T16" s="27">
        <f>SUM(T4:T15)</f>
        <v>180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Varchula Marek</cp:lastModifiedBy>
  <cp:lastPrinted>2019-06-16T13:51:37Z</cp:lastPrinted>
  <dcterms:created xsi:type="dcterms:W3CDTF">2013-01-10T11:46:53Z</dcterms:created>
  <dcterms:modified xsi:type="dcterms:W3CDTF">2019-07-29T07:44:47Z</dcterms:modified>
  <cp:category/>
  <cp:version/>
  <cp:contentType/>
  <cp:contentStatus/>
</cp:coreProperties>
</file>