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84" windowHeight="8520" tabRatio="736" firstSheet="5" activeTab="8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SO+NE spolu " sheetId="11" r:id="rId11"/>
    <sheet name="Celkovo_Preteky" sheetId="12" r:id="rId12"/>
  </sheets>
  <externalReferences>
    <externalReference r:id="rId15"/>
  </externalReference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<sst xmlns="http://schemas.openxmlformats.org/spreadsheetml/2006/main" count="501" uniqueCount="146">
  <si>
    <t>Čísla stanovísk</t>
  </si>
  <si>
    <t>Meno, priezvisko pretekára</t>
  </si>
  <si>
    <t>MsO SRZ</t>
  </si>
  <si>
    <t>Rozhoduje</t>
  </si>
  <si>
    <t>Počet bodov 1.č.</t>
  </si>
  <si>
    <t>Počet rýb 1.č.</t>
  </si>
  <si>
    <t>Umiestnenie 1.č.</t>
  </si>
  <si>
    <t>Počet bodov 2.č.</t>
  </si>
  <si>
    <t>Počet rýb 2.č.</t>
  </si>
  <si>
    <t>Umiestnenie 2.č.</t>
  </si>
  <si>
    <t>Súčet umiestnení</t>
  </si>
  <si>
    <t>Celkový počet bodov</t>
  </si>
  <si>
    <t>Celkový počet rýb</t>
  </si>
  <si>
    <t>Umiestnenie CELKOM</t>
  </si>
  <si>
    <t>Body do ATP</t>
  </si>
  <si>
    <t>A1</t>
  </si>
  <si>
    <t>A6</t>
  </si>
  <si>
    <t>C3</t>
  </si>
  <si>
    <t>A2</t>
  </si>
  <si>
    <t>A7</t>
  </si>
  <si>
    <t>C4</t>
  </si>
  <si>
    <t>A3</t>
  </si>
  <si>
    <t>A8</t>
  </si>
  <si>
    <t>C5</t>
  </si>
  <si>
    <t>A4</t>
  </si>
  <si>
    <t>A9</t>
  </si>
  <si>
    <t>C6</t>
  </si>
  <si>
    <t>A5</t>
  </si>
  <si>
    <t>A10</t>
  </si>
  <si>
    <t>C7</t>
  </si>
  <si>
    <t>A11</t>
  </si>
  <si>
    <t>C8</t>
  </si>
  <si>
    <t>C9</t>
  </si>
  <si>
    <t>C10</t>
  </si>
  <si>
    <t>C11</t>
  </si>
  <si>
    <t>C12</t>
  </si>
  <si>
    <t>D12</t>
  </si>
  <si>
    <t>D6</t>
  </si>
  <si>
    <t>D7</t>
  </si>
  <si>
    <t>D8</t>
  </si>
  <si>
    <t>D9</t>
  </si>
  <si>
    <t>D10</t>
  </si>
  <si>
    <t>D11</t>
  </si>
  <si>
    <t>D1</t>
  </si>
  <si>
    <t>D2</t>
  </si>
  <si>
    <t>D3</t>
  </si>
  <si>
    <t>D4</t>
  </si>
  <si>
    <t>D5</t>
  </si>
  <si>
    <t>B1</t>
  </si>
  <si>
    <t>B6</t>
  </si>
  <si>
    <t>B2</t>
  </si>
  <si>
    <t>B7</t>
  </si>
  <si>
    <t>B3</t>
  </si>
  <si>
    <t>B8</t>
  </si>
  <si>
    <t>B4</t>
  </si>
  <si>
    <t>B9</t>
  </si>
  <si>
    <t>B5</t>
  </si>
  <si>
    <t>B10</t>
  </si>
  <si>
    <t>B11</t>
  </si>
  <si>
    <t>A12</t>
  </si>
  <si>
    <t>B12</t>
  </si>
  <si>
    <t>p.č.</t>
  </si>
  <si>
    <t>Sektor A</t>
  </si>
  <si>
    <t>Sektor B</t>
  </si>
  <si>
    <t>Sektor C</t>
  </si>
  <si>
    <t>Sektor D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</si>
  <si>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</si>
  <si>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</si>
  <si>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</si>
  <si>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</si>
  <si>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</si>
  <si>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</si>
  <si>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</si>
  <si>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</si>
  <si>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</si>
  <si>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</si>
  <si>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</si>
  <si>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</si>
  <si>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</si>
  <si>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</si>
  <si>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</si>
  <si>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</si>
  <si>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</si>
  <si>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počet rýb</t>
  </si>
  <si>
    <t>počet bodov</t>
  </si>
  <si>
    <t>I. preteky</t>
  </si>
  <si>
    <t>II. Preteky</t>
  </si>
  <si>
    <t>III.preteky</t>
  </si>
  <si>
    <t>Sobota</t>
  </si>
  <si>
    <t>Nedeľa</t>
  </si>
  <si>
    <t>Spolu SO+NE</t>
  </si>
  <si>
    <t xml:space="preserve">súčet umiestnení </t>
  </si>
  <si>
    <t>P.č.</t>
  </si>
  <si>
    <t>Konečné umiestnenie</t>
  </si>
  <si>
    <t>Ružomberok</t>
  </si>
  <si>
    <t>Žilina</t>
  </si>
  <si>
    <t>Konečné poradie</t>
  </si>
  <si>
    <t>(súčet um. A+B+C+D)</t>
  </si>
  <si>
    <t>Poradie</t>
  </si>
  <si>
    <t>súčet um. ABCD</t>
  </si>
  <si>
    <t>poradie</t>
  </si>
  <si>
    <t>Celk. počet rýb</t>
  </si>
  <si>
    <t xml:space="preserve">2. liga  sektor D   NEDEĽA                                                                                                                                                                                </t>
  </si>
  <si>
    <t xml:space="preserve">2.liga sektor B  NEDEĽA                                                                                                                                                                                </t>
  </si>
  <si>
    <t xml:space="preserve">2.liga sektor A  NEDEĽA                                                                                                                                                                                </t>
  </si>
  <si>
    <t xml:space="preserve">2.liga sektor A                                                                                                                                                                                   </t>
  </si>
  <si>
    <t xml:space="preserve">2.liga sektor B                                                                                                                                                                                   </t>
  </si>
  <si>
    <t xml:space="preserve">2. liga sektor C                                                                                                                                                                                </t>
  </si>
  <si>
    <t xml:space="preserve">2.liga sektor D                                                                                                                                                                                </t>
  </si>
  <si>
    <t xml:space="preserve">2. liga sektor C NEDEĽA                                                                                                                                                                                </t>
  </si>
  <si>
    <t>Vranov n/T</t>
  </si>
  <si>
    <t>B.Bystrica A</t>
  </si>
  <si>
    <t>Púchov</t>
  </si>
  <si>
    <t>B.Bystrica B</t>
  </si>
  <si>
    <t>Humenné B</t>
  </si>
  <si>
    <t>2. liga LRU PRIVLAČ 2021</t>
  </si>
  <si>
    <t>2. liga Vranov nad Topľou Celkovo SO+NE</t>
  </si>
  <si>
    <t>2. liga Vranov nad Topľou NEDEĽA CELKOM</t>
  </si>
  <si>
    <t>Celkovo 2. liga Vranov nad Topľou - SOBOTA</t>
  </si>
  <si>
    <t>Peter Bedri</t>
  </si>
  <si>
    <t xml:space="preserve"> RichardHatala</t>
  </si>
  <si>
    <t>Michal Zošiak</t>
  </si>
  <si>
    <t>Matúš Vaňo</t>
  </si>
  <si>
    <t>Michal Štaffen</t>
  </si>
  <si>
    <t>Ján Fuňák</t>
  </si>
  <si>
    <t>Martina Lichá</t>
  </si>
  <si>
    <t>Adam Kadlec</t>
  </si>
  <si>
    <t>Viktor Kováč</t>
  </si>
  <si>
    <t>Vladimír Chaľ</t>
  </si>
  <si>
    <t>Peter Baláži</t>
  </si>
  <si>
    <t>Pavol Janočko</t>
  </si>
  <si>
    <t>Marek Patráš</t>
  </si>
  <si>
    <t>Miroslav Luhový</t>
  </si>
  <si>
    <t>Radoslav Lichý</t>
  </si>
  <si>
    <t>Matej Sorokáč</t>
  </si>
  <si>
    <t>Marián Dubový</t>
  </si>
  <si>
    <t>Ondrej Pavelko</t>
  </si>
  <si>
    <t>Jana Vaňová</t>
  </si>
  <si>
    <t>Miroslav Mikáč</t>
  </si>
  <si>
    <t>Milan Marček</t>
  </si>
  <si>
    <t>Veronika Hromňáková</t>
  </si>
  <si>
    <t>Lukáš Nekoranec</t>
  </si>
  <si>
    <t xml:space="preserve"> Pavol Kadlec</t>
  </si>
  <si>
    <t>Pavol Kadlec</t>
  </si>
  <si>
    <t>Tomáš Jenčo</t>
  </si>
  <si>
    <t>Richard Hatala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</si>
</sst>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18" borderId="5" applyNumberForma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7" borderId="8" applyNumberFormat="0" applyAlignment="0" applyProtection="0"/>
    <xf numFmtId="0" fontId="4" fillId="19" borderId="8" applyNumberFormat="0" applyAlignment="0" applyProtection="0"/>
    <xf numFmtId="0" fontId="14" fillId="19" borderId="9" applyNumberFormat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174" fontId="29" fillId="7" borderId="40" xfId="0" applyNumberFormat="1" applyFont="1" applyFill="1" applyBorder="1" applyAlignment="1">
      <alignment horizontal="center" vertical="center" wrapText="1"/>
    </xf>
    <xf numFmtId="174" fontId="29" fillId="7" borderId="41" xfId="0" applyNumberFormat="1" applyFont="1" applyFill="1" applyBorder="1" applyAlignment="1">
      <alignment horizontal="center" vertical="center" wrapText="1"/>
    </xf>
    <xf numFmtId="0" fontId="28" fillId="10" borderId="42" xfId="0" applyFont="1" applyFill="1" applyBorder="1" applyAlignment="1">
      <alignment horizontal="center" vertical="center" wrapText="1"/>
    </xf>
    <xf numFmtId="0" fontId="28" fillId="10" borderId="43" xfId="0" applyFont="1" applyFill="1" applyBorder="1" applyAlignment="1">
      <alignment horizontal="center" vertical="center" wrapText="1"/>
    </xf>
    <xf numFmtId="0" fontId="28" fillId="10" borderId="44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7" fillId="10" borderId="42" xfId="0" applyFont="1" applyFill="1" applyBorder="1" applyAlignment="1">
      <alignment horizontal="center" vertical="center" wrapText="1"/>
    </xf>
    <xf numFmtId="0" fontId="27" fillId="10" borderId="43" xfId="0" applyFont="1" applyFill="1" applyBorder="1" applyAlignment="1">
      <alignment horizontal="center" vertical="center" wrapText="1"/>
    </xf>
    <xf numFmtId="0" fontId="27" fillId="10" borderId="44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6" fillId="4" borderId="42" xfId="0" applyFont="1" applyFill="1" applyBorder="1" applyAlignment="1">
      <alignment horizontal="center" vertical="center" wrapText="1"/>
    </xf>
    <xf numFmtId="0" fontId="26" fillId="4" borderId="43" xfId="0" applyFont="1" applyFill="1" applyBorder="1" applyAlignment="1">
      <alignment horizontal="center" vertical="center" wrapText="1"/>
    </xf>
    <xf numFmtId="0" fontId="26" fillId="4" borderId="44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18" fillId="0" borderId="52" xfId="0" applyNumberFormat="1" applyFont="1" applyFill="1" applyBorder="1" applyAlignment="1">
      <alignment horizontal="center" vertical="center"/>
    </xf>
    <xf numFmtId="0" fontId="21" fillId="25" borderId="46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25" borderId="36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18" fillId="0" borderId="40" xfId="0" applyNumberFormat="1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25" borderId="55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57" xfId="0" applyFont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21" fillId="24" borderId="59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25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25" borderId="65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21" fillId="24" borderId="67" xfId="0" applyFont="1" applyFill="1" applyBorder="1" applyAlignment="1">
      <alignment horizontal="center" vertical="center" wrapText="1"/>
    </xf>
    <xf numFmtId="0" fontId="21" fillId="25" borderId="68" xfId="0" applyFont="1" applyFill="1" applyBorder="1" applyAlignment="1">
      <alignment horizontal="center" vertical="center"/>
    </xf>
    <xf numFmtId="0" fontId="21" fillId="25" borderId="69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18" fillId="0" borderId="66" xfId="0" applyNumberFormat="1" applyFont="1" applyFill="1" applyBorder="1" applyAlignment="1">
      <alignment horizontal="center" vertical="center"/>
    </xf>
    <xf numFmtId="0" fontId="30" fillId="0" borderId="72" xfId="0" applyFont="1" applyFill="1" applyBorder="1" applyAlignment="1">
      <alignment horizontal="center" vertical="center" wrapText="1"/>
    </xf>
    <xf numFmtId="0" fontId="30" fillId="0" borderId="73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76" xfId="0" applyFont="1" applyFill="1" applyBorder="1" applyAlignment="1">
      <alignment horizontal="center" vertical="center" wrapText="1"/>
    </xf>
    <xf numFmtId="0" fontId="30" fillId="0" borderId="77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25" borderId="33" xfId="0" applyFont="1" applyFill="1" applyBorder="1" applyAlignment="1">
      <alignment horizontal="center" vertical="center"/>
    </xf>
    <xf numFmtId="0" fontId="19" fillId="26" borderId="3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>
      <alignment horizontal="center" vertical="center"/>
    </xf>
    <xf numFmtId="0" fontId="32" fillId="0" borderId="79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6" fillId="4" borderId="71" xfId="0" applyFont="1" applyFill="1" applyBorder="1" applyAlignment="1">
      <alignment horizontal="center" vertical="center" wrapText="1"/>
    </xf>
    <xf numFmtId="0" fontId="27" fillId="10" borderId="71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28" fillId="10" borderId="71" xfId="0" applyFont="1" applyFill="1" applyBorder="1" applyAlignment="1">
      <alignment horizontal="center" vertical="center" wrapText="1"/>
    </xf>
    <xf numFmtId="174" fontId="29" fillId="7" borderId="66" xfId="0" applyNumberFormat="1" applyFont="1" applyFill="1" applyBorder="1" applyAlignment="1">
      <alignment horizontal="center" vertical="center" wrapText="1"/>
    </xf>
    <xf numFmtId="174" fontId="29" fillId="7" borderId="52" xfId="0" applyNumberFormat="1" applyFont="1" applyFill="1" applyBorder="1" applyAlignment="1">
      <alignment horizontal="center" vertical="center" wrapText="1"/>
    </xf>
    <xf numFmtId="0" fontId="32" fillId="0" borderId="86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 wrapText="1"/>
    </xf>
    <xf numFmtId="0" fontId="21" fillId="25" borderId="62" xfId="0" applyFont="1" applyFill="1" applyBorder="1" applyAlignment="1">
      <alignment horizontal="center" vertical="center"/>
    </xf>
    <xf numFmtId="0" fontId="19" fillId="26" borderId="62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18" fillId="0" borderId="62" xfId="0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 wrapText="1"/>
    </xf>
    <xf numFmtId="0" fontId="18" fillId="0" borderId="51" xfId="0" applyNumberFormat="1" applyFont="1" applyFill="1" applyBorder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 wrapText="1"/>
    </xf>
    <xf numFmtId="0" fontId="18" fillId="0" borderId="56" xfId="0" applyNumberFormat="1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 wrapText="1"/>
    </xf>
    <xf numFmtId="0" fontId="26" fillId="4" borderId="78" xfId="0" applyFont="1" applyFill="1" applyBorder="1" applyAlignment="1">
      <alignment horizontal="center" vertical="center" wrapText="1"/>
    </xf>
    <xf numFmtId="0" fontId="26" fillId="4" borderId="49" xfId="0" applyFont="1" applyFill="1" applyBorder="1" applyAlignment="1">
      <alignment horizontal="center" vertical="center" wrapText="1"/>
    </xf>
    <xf numFmtId="0" fontId="26" fillId="4" borderId="50" xfId="0" applyFont="1" applyFill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21" fillId="0" borderId="87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 wrapText="1"/>
    </xf>
    <xf numFmtId="0" fontId="21" fillId="24" borderId="75" xfId="0" applyFont="1" applyFill="1" applyBorder="1" applyAlignment="1">
      <alignment horizontal="center" vertical="center" wrapText="1"/>
    </xf>
    <xf numFmtId="0" fontId="21" fillId="24" borderId="71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88" xfId="0" applyFont="1" applyFill="1" applyBorder="1" applyAlignment="1">
      <alignment horizontal="center" vertical="center" wrapText="1"/>
    </xf>
    <xf numFmtId="0" fontId="0" fillId="6" borderId="89" xfId="0" applyFont="1" applyFill="1" applyBorder="1" applyAlignment="1">
      <alignment horizontal="center" vertical="center" wrapText="1"/>
    </xf>
    <xf numFmtId="0" fontId="0" fillId="6" borderId="90" xfId="0" applyFont="1" applyFill="1" applyBorder="1" applyAlignment="1">
      <alignment horizontal="center" vertical="center" wrapText="1"/>
    </xf>
    <xf numFmtId="0" fontId="0" fillId="6" borderId="91" xfId="0" applyFont="1" applyFill="1" applyBorder="1" applyAlignment="1">
      <alignment horizontal="center" vertical="center" wrapText="1"/>
    </xf>
    <xf numFmtId="0" fontId="0" fillId="6" borderId="92" xfId="0" applyFont="1" applyFill="1" applyBorder="1" applyAlignment="1">
      <alignment horizontal="center" vertical="center" wrapText="1"/>
    </xf>
    <xf numFmtId="0" fontId="0" fillId="6" borderId="93" xfId="0" applyFont="1" applyFill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 wrapText="1"/>
    </xf>
    <xf numFmtId="0" fontId="21" fillId="0" borderId="95" xfId="0" applyFont="1" applyBorder="1" applyAlignment="1">
      <alignment horizontal="center" vertical="center" wrapText="1"/>
    </xf>
    <xf numFmtId="0" fontId="32" fillId="0" borderId="95" xfId="0" applyFont="1" applyFill="1" applyBorder="1" applyAlignment="1">
      <alignment horizontal="center" vertical="center" wrapText="1"/>
    </xf>
    <xf numFmtId="0" fontId="21" fillId="0" borderId="96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79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80" xfId="0" applyFont="1" applyFill="1" applyBorder="1" applyAlignment="1">
      <alignment horizontal="center" vertical="center" wrapText="1"/>
    </xf>
    <xf numFmtId="0" fontId="32" fillId="0" borderId="86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30" fillId="0" borderId="97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0" fontId="21" fillId="6" borderId="98" xfId="0" applyFont="1" applyFill="1" applyBorder="1" applyAlignment="1">
      <alignment horizontal="center" vertical="center" wrapText="1"/>
    </xf>
    <xf numFmtId="0" fontId="25" fillId="7" borderId="99" xfId="0" applyFont="1" applyFill="1" applyBorder="1" applyAlignment="1">
      <alignment horizontal="center" vertical="center" wrapText="1"/>
    </xf>
    <xf numFmtId="0" fontId="25" fillId="7" borderId="92" xfId="0" applyFont="1" applyFill="1" applyBorder="1" applyAlignment="1">
      <alignment horizontal="center" vertical="center" wrapText="1"/>
    </xf>
    <xf numFmtId="0" fontId="25" fillId="7" borderId="100" xfId="0" applyFont="1" applyFill="1" applyBorder="1" applyAlignment="1">
      <alignment horizontal="center" vertical="center" wrapText="1"/>
    </xf>
    <xf numFmtId="0" fontId="21" fillId="6" borderId="101" xfId="0" applyFont="1" applyFill="1" applyBorder="1" applyAlignment="1">
      <alignment horizontal="center" vertical="center" wrapText="1"/>
    </xf>
    <xf numFmtId="0" fontId="21" fillId="6" borderId="10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0" fillId="0" borderId="97" xfId="0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19" fillId="0" borderId="103" xfId="0" applyFont="1" applyFill="1" applyBorder="1" applyAlignment="1">
      <alignment horizontal="center" vertical="center" wrapText="1"/>
    </xf>
    <xf numFmtId="0" fontId="0" fillId="0" borderId="104" xfId="0" applyFill="1" applyBorder="1" applyAlignment="1">
      <alignment horizontal="center" vertical="center" wrapText="1"/>
    </xf>
    <xf numFmtId="0" fontId="19" fillId="0" borderId="105" xfId="0" applyFont="1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18" fillId="0" borderId="106" xfId="0" applyFont="1" applyFill="1" applyBorder="1" applyAlignment="1">
      <alignment horizontal="center" vertical="center" wrapText="1"/>
    </xf>
    <xf numFmtId="0" fontId="0" fillId="0" borderId="107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20" fillId="0" borderId="105" xfId="0" applyFont="1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 wrapText="1"/>
    </xf>
    <xf numFmtId="0" fontId="19" fillId="0" borderId="107" xfId="0" applyFont="1" applyFill="1" applyBorder="1" applyAlignment="1">
      <alignment horizontal="center" vertical="center" wrapText="1"/>
    </xf>
    <xf numFmtId="0" fontId="0" fillId="0" borderId="107" xfId="0" applyFill="1" applyBorder="1" applyAlignment="1">
      <alignment horizontal="center" vertical="center" wrapText="1"/>
    </xf>
    <xf numFmtId="0" fontId="19" fillId="0" borderId="106" xfId="0" applyFont="1" applyFill="1" applyBorder="1" applyAlignment="1">
      <alignment horizontal="center" vertical="center" wrapText="1"/>
    </xf>
    <xf numFmtId="0" fontId="0" fillId="0" borderId="108" xfId="0" applyFill="1" applyBorder="1" applyAlignment="1">
      <alignment horizontal="center" vertical="center" wrapText="1"/>
    </xf>
    <xf numFmtId="0" fontId="19" fillId="0" borderId="110" xfId="0" applyFont="1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19" fillId="0" borderId="112" xfId="0" applyFon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19" fillId="0" borderId="113" xfId="0" applyFont="1" applyFill="1" applyBorder="1" applyAlignment="1">
      <alignment horizontal="center" vertical="center" wrapText="1"/>
    </xf>
    <xf numFmtId="0" fontId="0" fillId="0" borderId="114" xfId="0" applyFill="1" applyBorder="1" applyAlignment="1">
      <alignment horizontal="center" vertical="center" wrapText="1"/>
    </xf>
    <xf numFmtId="0" fontId="0" fillId="0" borderId="115" xfId="0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mela\AppData\Local\Microsoft\Windows\Temporary%20Internet%20Files\Content.Outlook\K228IUHK\2.liga%20BB%201.dvojkolo%20202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bota_I_kolo_sekt_A"/>
      <sheetName val="Sobota_I_kolo_sekt_B"/>
      <sheetName val="Sobota_I_kolo_sekt_C"/>
      <sheetName val="Sobota_I_kolo_sekt_D"/>
      <sheetName val="Celkovo_sobota_I_kola"/>
      <sheetName val="Nedela_I_kolo_sekt_A"/>
      <sheetName val="Nedela_I_kolo_sekt_B"/>
      <sheetName val="Nedela_I_kolo_sekt_C"/>
      <sheetName val="Nedela_I_kolo_sekt_D"/>
      <sheetName val="Celkovo_nedela_I_kola"/>
      <sheetName val="SO+NE spolu "/>
      <sheetName val="Celkovo_Preteky"/>
    </sheetNames>
    <sheetDataSet>
      <sheetData sheetId="10">
        <row r="5">
          <cell r="M5">
            <v>22</v>
          </cell>
          <cell r="N5">
            <v>97</v>
          </cell>
          <cell r="O5">
            <v>97</v>
          </cell>
        </row>
        <row r="6">
          <cell r="M6">
            <v>23.5</v>
          </cell>
          <cell r="N6">
            <v>30</v>
          </cell>
          <cell r="O6">
            <v>30</v>
          </cell>
        </row>
        <row r="7">
          <cell r="M7">
            <v>30.5</v>
          </cell>
          <cell r="N7">
            <v>30</v>
          </cell>
          <cell r="O7">
            <v>30</v>
          </cell>
        </row>
        <row r="8">
          <cell r="M8">
            <v>28</v>
          </cell>
          <cell r="N8">
            <v>38</v>
          </cell>
          <cell r="O8">
            <v>38</v>
          </cell>
        </row>
        <row r="9">
          <cell r="M9">
            <v>35</v>
          </cell>
          <cell r="N9">
            <v>20</v>
          </cell>
          <cell r="O9">
            <v>20</v>
          </cell>
        </row>
        <row r="10">
          <cell r="M10">
            <v>35</v>
          </cell>
          <cell r="N10">
            <v>30</v>
          </cell>
          <cell r="O10">
            <v>30</v>
          </cell>
        </row>
        <row r="11">
          <cell r="M11">
            <v>64</v>
          </cell>
          <cell r="N11">
            <v>0</v>
          </cell>
          <cell r="O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T10" sqref="T10"/>
    </sheetView>
  </sheetViews>
  <sheetFormatPr defaultColWidth="9.140625" defaultRowHeight="12.75"/>
  <cols>
    <col min="1" max="1" width="3.00390625" style="0" customWidth="1"/>
    <col min="2" max="2" width="5.57421875" style="0" customWidth="1"/>
    <col min="3" max="3" width="5.57421875" style="0" bestFit="1" customWidth="1"/>
    <col min="4" max="4" width="19.28125" style="0" customWidth="1"/>
    <col min="5" max="5" width="14.57421875" style="0" customWidth="1"/>
    <col min="6" max="6" width="0.2890625" style="0" customWidth="1"/>
    <col min="7" max="7" width="7.28125" style="0" customWidth="1"/>
    <col min="8" max="8" width="6.8515625" style="0" customWidth="1"/>
    <col min="9" max="9" width="10.28125" style="0" hidden="1" customWidth="1"/>
    <col min="11" max="11" width="8.140625" style="0" customWidth="1"/>
    <col min="12" max="12" width="6.7109375" style="0" customWidth="1"/>
    <col min="13" max="13" width="0" style="0" hidden="1" customWidth="1"/>
    <col min="14" max="14" width="9.8515625" style="0" customWidth="1"/>
    <col min="15" max="15" width="10.57421875" style="0" customWidth="1"/>
    <col min="16" max="16" width="8.57421875" style="0" customWidth="1"/>
    <col min="17" max="17" width="7.57421875" style="0" customWidth="1"/>
    <col min="18" max="18" width="0" style="0" hidden="1" customWidth="1"/>
  </cols>
  <sheetData>
    <row r="1" ht="13.5" thickBot="1"/>
    <row r="2" spans="2:20" ht="18" thickBot="1">
      <c r="B2" s="227" t="s">
        <v>105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44.25" customHeight="1" thickBot="1">
      <c r="B3" s="228" t="s">
        <v>0</v>
      </c>
      <c r="C3" s="228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84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 customHeight="1">
      <c r="B4" s="16"/>
      <c r="C4" s="17"/>
      <c r="D4" s="18" t="s">
        <v>120</v>
      </c>
      <c r="E4" s="139" t="s">
        <v>110</v>
      </c>
      <c r="F4" s="22" t="s">
        <v>52</v>
      </c>
      <c r="G4" s="29">
        <v>3</v>
      </c>
      <c r="H4" s="29">
        <v>3</v>
      </c>
      <c r="I4" s="45">
        <f aca="true" t="shared" si="0" ref="I4:I15">COUNTIF(G$4:G$15,"&lt;"&amp;G4)*ROWS(G$4:G$15)+COUNTIF(H$4:H$15,"&lt;"&amp;H4)</f>
        <v>91</v>
      </c>
      <c r="J4" s="48">
        <f aca="true" t="shared" si="1" ref="J4:J15">IF(COUNTIF(I$4:I$15,I4)&gt;1,RANK(I4,I$4:I$15,0)+(COUNT(I$4:I$15)+1-RANK(I4,I$4:I$15,0)-RANK(I4,I$4:I$15,1))/2,RANK(I4,I$4:I$15,0)+(COUNT(I$4:I$15)+1-RANK(I4,I$4:I$15,0)-RANK(I4,I$4:I$15,1)))</f>
        <v>4.5</v>
      </c>
      <c r="K4" s="29">
        <v>1</v>
      </c>
      <c r="L4" s="29">
        <v>1</v>
      </c>
      <c r="M4" s="45">
        <f aca="true" t="shared" si="2" ref="M4:M15">COUNTIF(K$4:K$15,"&lt;"&amp;K4)*ROWS(K$4:K$15)+COUNTIF(L$4:L$15,"&lt;"&amp;L4)</f>
        <v>78</v>
      </c>
      <c r="N4" s="48">
        <f aca="true" t="shared" si="3" ref="N4:N15">IF(COUNTIF(M$4:M$15,M4)&gt;1,RANK(M4,M$4:M$15,0)+(COUNT(M$4:M$15)+1-RANK(M4,M$4:M$15,0)-RANK(M4,M$4:M$15,1))/2,RANK(M4,M$4:M$15,0)+(COUNT(M$4:M$15)+1-RANK(M4,M$4:M$15,0)-RANK(M4,M$4:M$15,1)))</f>
        <v>5</v>
      </c>
      <c r="O4" s="42">
        <f aca="true" t="shared" si="4" ref="O4:O15">SUM(J4,N4)</f>
        <v>9.5</v>
      </c>
      <c r="P4" s="40">
        <f aca="true" t="shared" si="5" ref="P4:P15">SUM(K4,G4)</f>
        <v>4</v>
      </c>
      <c r="Q4" s="30">
        <f aca="true" t="shared" si="6" ref="Q4:Q15">SUM(L4,H4)</f>
        <v>4</v>
      </c>
      <c r="R4" s="32">
        <f aca="true" t="shared" si="7" ref="R4:R15">(COUNTIF(O$4:O$15,"&gt;"&amp;O4)*ROWS(O$4:O$14)+COUNTIF(P$4:P$15,"&lt;"&amp;P4))*ROWS(O$4:O$15)+COUNTIF(Q$4:Q$15,"&lt;"&amp;Q4)</f>
        <v>870</v>
      </c>
      <c r="S4" s="37">
        <f aca="true" t="shared" si="8" ref="S4:S15">IF(COUNTIF(R$4:R$15,R4)&gt;1,RANK(R4,R$4:R$15,0)+(COUNT(R$4:R$15)+1-RANK(R4,R$4:R$15,0)-RANK(R4,R$4:R$15,1))/2,RANK(R4,R$4:R$15,0)+(COUNT(R$4:R$15)+1-RANK(R4,R$4:R$15,0)-RANK(R4,R$4:R$15,1)))</f>
        <v>6</v>
      </c>
      <c r="T4" s="156"/>
    </row>
    <row r="5" spans="2:20" ht="18.75" customHeight="1">
      <c r="B5" s="19"/>
      <c r="C5" s="1"/>
      <c r="D5" s="78" t="s">
        <v>121</v>
      </c>
      <c r="E5" s="140" t="s">
        <v>111</v>
      </c>
      <c r="F5" s="23" t="s">
        <v>58</v>
      </c>
      <c r="G5" s="31">
        <v>4</v>
      </c>
      <c r="H5" s="31">
        <v>4</v>
      </c>
      <c r="I5" s="46">
        <f t="shared" si="0"/>
        <v>117</v>
      </c>
      <c r="J5" s="49">
        <f t="shared" si="1"/>
        <v>3</v>
      </c>
      <c r="K5" s="31">
        <v>3</v>
      </c>
      <c r="L5" s="31">
        <v>3</v>
      </c>
      <c r="M5" s="46">
        <f t="shared" si="2"/>
        <v>130</v>
      </c>
      <c r="N5" s="49">
        <f t="shared" si="3"/>
        <v>2</v>
      </c>
      <c r="O5" s="43">
        <f t="shared" si="4"/>
        <v>5</v>
      </c>
      <c r="P5" s="41">
        <f t="shared" si="5"/>
        <v>7</v>
      </c>
      <c r="Q5" s="28">
        <f t="shared" si="6"/>
        <v>7</v>
      </c>
      <c r="R5" s="33">
        <f t="shared" si="7"/>
        <v>1556</v>
      </c>
      <c r="S5" s="38">
        <f t="shared" si="8"/>
        <v>1</v>
      </c>
      <c r="T5" s="35">
        <v>25</v>
      </c>
    </row>
    <row r="6" spans="2:20" ht="18.75" customHeight="1">
      <c r="B6" s="19"/>
      <c r="C6" s="1"/>
      <c r="D6" s="78" t="s">
        <v>142</v>
      </c>
      <c r="E6" s="140" t="s">
        <v>112</v>
      </c>
      <c r="F6" s="23" t="s">
        <v>55</v>
      </c>
      <c r="G6" s="31">
        <v>3</v>
      </c>
      <c r="H6" s="31">
        <v>3</v>
      </c>
      <c r="I6" s="46">
        <f t="shared" si="0"/>
        <v>91</v>
      </c>
      <c r="J6" s="49">
        <f t="shared" si="1"/>
        <v>4.5</v>
      </c>
      <c r="K6" s="31">
        <v>2</v>
      </c>
      <c r="L6" s="31">
        <v>2</v>
      </c>
      <c r="M6" s="46">
        <f t="shared" si="2"/>
        <v>117</v>
      </c>
      <c r="N6" s="49">
        <f t="shared" si="3"/>
        <v>3</v>
      </c>
      <c r="O6" s="43">
        <f t="shared" si="4"/>
        <v>7.5</v>
      </c>
      <c r="P6" s="41">
        <f t="shared" si="5"/>
        <v>5</v>
      </c>
      <c r="Q6" s="28">
        <f t="shared" si="6"/>
        <v>5</v>
      </c>
      <c r="R6" s="33">
        <f t="shared" si="7"/>
        <v>1015</v>
      </c>
      <c r="S6" s="38">
        <f t="shared" si="8"/>
        <v>5</v>
      </c>
      <c r="T6" s="35">
        <v>5</v>
      </c>
    </row>
    <row r="7" spans="2:20" ht="18.75" customHeight="1">
      <c r="B7" s="19"/>
      <c r="C7" s="1"/>
      <c r="D7" s="78" t="s">
        <v>122</v>
      </c>
      <c r="E7" s="140" t="s">
        <v>113</v>
      </c>
      <c r="F7" s="23" t="s">
        <v>54</v>
      </c>
      <c r="G7" s="31">
        <v>6</v>
      </c>
      <c r="H7" s="31">
        <v>6</v>
      </c>
      <c r="I7" s="46">
        <f t="shared" si="0"/>
        <v>130</v>
      </c>
      <c r="J7" s="49">
        <f t="shared" si="1"/>
        <v>2</v>
      </c>
      <c r="K7" s="31">
        <v>1</v>
      </c>
      <c r="L7" s="31">
        <v>1</v>
      </c>
      <c r="M7" s="46">
        <f t="shared" si="2"/>
        <v>78</v>
      </c>
      <c r="N7" s="49">
        <f t="shared" si="3"/>
        <v>5</v>
      </c>
      <c r="O7" s="43">
        <f t="shared" si="4"/>
        <v>7</v>
      </c>
      <c r="P7" s="41">
        <f t="shared" si="5"/>
        <v>7</v>
      </c>
      <c r="Q7" s="28">
        <f t="shared" si="6"/>
        <v>7</v>
      </c>
      <c r="R7" s="33">
        <f t="shared" si="7"/>
        <v>1160</v>
      </c>
      <c r="S7" s="38">
        <f t="shared" si="8"/>
        <v>4</v>
      </c>
      <c r="T7" s="35">
        <v>10</v>
      </c>
    </row>
    <row r="8" spans="2:20" ht="18.75" customHeight="1">
      <c r="B8" s="19"/>
      <c r="C8" s="1"/>
      <c r="D8" s="78" t="s">
        <v>119</v>
      </c>
      <c r="E8" s="140" t="s">
        <v>114</v>
      </c>
      <c r="F8" s="23" t="s">
        <v>57</v>
      </c>
      <c r="G8" s="31">
        <v>7</v>
      </c>
      <c r="H8" s="31">
        <v>7</v>
      </c>
      <c r="I8" s="46">
        <f t="shared" si="0"/>
        <v>143</v>
      </c>
      <c r="J8" s="49">
        <f t="shared" si="1"/>
        <v>1</v>
      </c>
      <c r="K8" s="31">
        <v>1</v>
      </c>
      <c r="L8" s="31">
        <v>1</v>
      </c>
      <c r="M8" s="46">
        <f t="shared" si="2"/>
        <v>78</v>
      </c>
      <c r="N8" s="49">
        <f t="shared" si="3"/>
        <v>5</v>
      </c>
      <c r="O8" s="43">
        <f t="shared" si="4"/>
        <v>6</v>
      </c>
      <c r="P8" s="41">
        <f t="shared" si="5"/>
        <v>8</v>
      </c>
      <c r="Q8" s="28">
        <f t="shared" si="6"/>
        <v>8</v>
      </c>
      <c r="R8" s="33">
        <f t="shared" si="7"/>
        <v>1450</v>
      </c>
      <c r="S8" s="38">
        <f t="shared" si="8"/>
        <v>2</v>
      </c>
      <c r="T8" s="35">
        <v>20</v>
      </c>
    </row>
    <row r="9" spans="2:20" ht="18.75" customHeight="1">
      <c r="B9" s="19"/>
      <c r="C9" s="1"/>
      <c r="D9" s="78" t="s">
        <v>123</v>
      </c>
      <c r="E9" s="141" t="s">
        <v>95</v>
      </c>
      <c r="F9" s="23" t="s">
        <v>50</v>
      </c>
      <c r="G9" s="31">
        <v>2</v>
      </c>
      <c r="H9" s="31">
        <v>2</v>
      </c>
      <c r="I9" s="46">
        <f t="shared" si="0"/>
        <v>78</v>
      </c>
      <c r="J9" s="49">
        <f t="shared" si="1"/>
        <v>6</v>
      </c>
      <c r="K9" s="31">
        <v>6</v>
      </c>
      <c r="L9" s="31">
        <v>6</v>
      </c>
      <c r="M9" s="46">
        <f t="shared" si="2"/>
        <v>143</v>
      </c>
      <c r="N9" s="49">
        <f t="shared" si="3"/>
        <v>1</v>
      </c>
      <c r="O9" s="43">
        <f t="shared" si="4"/>
        <v>7</v>
      </c>
      <c r="P9" s="41">
        <f t="shared" si="5"/>
        <v>8</v>
      </c>
      <c r="Q9" s="28">
        <f t="shared" si="6"/>
        <v>8</v>
      </c>
      <c r="R9" s="33">
        <f t="shared" si="7"/>
        <v>1186</v>
      </c>
      <c r="S9" s="38">
        <f t="shared" si="8"/>
        <v>3</v>
      </c>
      <c r="T9" s="35">
        <v>15</v>
      </c>
    </row>
    <row r="10" spans="2:20" ht="18.75" customHeight="1" thickBot="1">
      <c r="B10" s="20"/>
      <c r="C10" s="21"/>
      <c r="D10" s="80"/>
      <c r="E10" s="157" t="s">
        <v>94</v>
      </c>
      <c r="F10" s="24" t="s">
        <v>53</v>
      </c>
      <c r="G10" s="158">
        <v>0</v>
      </c>
      <c r="H10" s="158">
        <v>0</v>
      </c>
      <c r="I10" s="47">
        <f t="shared" si="0"/>
        <v>65</v>
      </c>
      <c r="J10" s="50">
        <v>8</v>
      </c>
      <c r="K10" s="158">
        <v>0</v>
      </c>
      <c r="L10" s="158">
        <v>0</v>
      </c>
      <c r="M10" s="47">
        <f t="shared" si="2"/>
        <v>65</v>
      </c>
      <c r="N10" s="50">
        <v>8</v>
      </c>
      <c r="O10" s="44">
        <f t="shared" si="4"/>
        <v>16</v>
      </c>
      <c r="P10" s="159">
        <f t="shared" si="5"/>
        <v>0</v>
      </c>
      <c r="Q10" s="160">
        <f t="shared" si="6"/>
        <v>0</v>
      </c>
      <c r="R10" s="34">
        <f t="shared" si="7"/>
        <v>725</v>
      </c>
      <c r="S10" s="39">
        <v>8</v>
      </c>
      <c r="T10" s="36"/>
    </row>
    <row r="11" spans="2:20" ht="18.75" customHeight="1" hidden="1">
      <c r="B11" s="142"/>
      <c r="C11" s="143"/>
      <c r="D11" s="144"/>
      <c r="E11" s="145"/>
      <c r="F11" s="146" t="s">
        <v>51</v>
      </c>
      <c r="G11" s="147">
        <v>-2</v>
      </c>
      <c r="H11" s="147">
        <v>-2</v>
      </c>
      <c r="I11" s="148">
        <f t="shared" si="0"/>
        <v>0</v>
      </c>
      <c r="J11" s="149">
        <f t="shared" si="1"/>
        <v>10</v>
      </c>
      <c r="K11" s="147">
        <v>-2</v>
      </c>
      <c r="L11" s="147">
        <v>-2</v>
      </c>
      <c r="M11" s="148">
        <f t="shared" si="2"/>
        <v>0</v>
      </c>
      <c r="N11" s="149">
        <f t="shared" si="3"/>
        <v>10</v>
      </c>
      <c r="O11" s="150">
        <f t="shared" si="4"/>
        <v>20</v>
      </c>
      <c r="P11" s="151">
        <f t="shared" si="5"/>
        <v>-4</v>
      </c>
      <c r="Q11" s="152">
        <f t="shared" si="6"/>
        <v>-4</v>
      </c>
      <c r="R11" s="153">
        <f t="shared" si="7"/>
        <v>0</v>
      </c>
      <c r="S11" s="154">
        <f t="shared" si="8"/>
        <v>10</v>
      </c>
      <c r="T11" s="155"/>
    </row>
    <row r="12" spans="2:20" ht="18.75" customHeight="1" hidden="1">
      <c r="B12" s="19"/>
      <c r="C12" s="1"/>
      <c r="D12" s="79"/>
      <c r="E12" s="140"/>
      <c r="F12" s="23" t="s">
        <v>60</v>
      </c>
      <c r="G12" s="147">
        <v>-2</v>
      </c>
      <c r="H12" s="147">
        <v>-2</v>
      </c>
      <c r="I12" s="46">
        <f t="shared" si="0"/>
        <v>0</v>
      </c>
      <c r="J12" s="49">
        <f t="shared" si="1"/>
        <v>10</v>
      </c>
      <c r="K12" s="147">
        <v>-2</v>
      </c>
      <c r="L12" s="147">
        <v>-2</v>
      </c>
      <c r="M12" s="46">
        <f t="shared" si="2"/>
        <v>0</v>
      </c>
      <c r="N12" s="49">
        <f t="shared" si="3"/>
        <v>10</v>
      </c>
      <c r="O12" s="43">
        <f t="shared" si="4"/>
        <v>20</v>
      </c>
      <c r="P12" s="41">
        <f t="shared" si="5"/>
        <v>-4</v>
      </c>
      <c r="Q12" s="28">
        <f t="shared" si="6"/>
        <v>-4</v>
      </c>
      <c r="R12" s="33">
        <f t="shared" si="7"/>
        <v>0</v>
      </c>
      <c r="S12" s="38">
        <f t="shared" si="8"/>
        <v>10</v>
      </c>
      <c r="T12" s="35"/>
    </row>
    <row r="13" spans="2:20" ht="18.75" customHeight="1" hidden="1">
      <c r="B13" s="19"/>
      <c r="C13" s="1"/>
      <c r="D13" s="78"/>
      <c r="E13" s="51"/>
      <c r="F13" s="23" t="s">
        <v>48</v>
      </c>
      <c r="G13" s="147">
        <v>-2</v>
      </c>
      <c r="H13" s="147">
        <v>-2</v>
      </c>
      <c r="I13" s="46">
        <f t="shared" si="0"/>
        <v>0</v>
      </c>
      <c r="J13" s="49">
        <f t="shared" si="1"/>
        <v>10</v>
      </c>
      <c r="K13" s="147">
        <v>-2</v>
      </c>
      <c r="L13" s="147">
        <v>-2</v>
      </c>
      <c r="M13" s="46">
        <f t="shared" si="2"/>
        <v>0</v>
      </c>
      <c r="N13" s="49">
        <f t="shared" si="3"/>
        <v>10</v>
      </c>
      <c r="O13" s="43">
        <f t="shared" si="4"/>
        <v>20</v>
      </c>
      <c r="P13" s="41">
        <f t="shared" si="5"/>
        <v>-4</v>
      </c>
      <c r="Q13" s="28">
        <f t="shared" si="6"/>
        <v>-4</v>
      </c>
      <c r="R13" s="33">
        <f t="shared" si="7"/>
        <v>0</v>
      </c>
      <c r="S13" s="38">
        <f t="shared" si="8"/>
        <v>10</v>
      </c>
      <c r="T13" s="35"/>
    </row>
    <row r="14" spans="2:20" ht="18.75" customHeight="1" hidden="1">
      <c r="B14" s="19"/>
      <c r="C14" s="1"/>
      <c r="D14" s="7"/>
      <c r="E14" s="51"/>
      <c r="F14" s="23" t="s">
        <v>56</v>
      </c>
      <c r="G14" s="147">
        <v>-2</v>
      </c>
      <c r="H14" s="147">
        <v>-2</v>
      </c>
      <c r="I14" s="46">
        <f t="shared" si="0"/>
        <v>0</v>
      </c>
      <c r="J14" s="49">
        <f t="shared" si="1"/>
        <v>10</v>
      </c>
      <c r="K14" s="147">
        <v>-2</v>
      </c>
      <c r="L14" s="147">
        <v>-2</v>
      </c>
      <c r="M14" s="46">
        <f t="shared" si="2"/>
        <v>0</v>
      </c>
      <c r="N14" s="49">
        <f t="shared" si="3"/>
        <v>10</v>
      </c>
      <c r="O14" s="43">
        <f t="shared" si="4"/>
        <v>20</v>
      </c>
      <c r="P14" s="86">
        <f t="shared" si="5"/>
        <v>-4</v>
      </c>
      <c r="Q14" s="87">
        <f t="shared" si="6"/>
        <v>-4</v>
      </c>
      <c r="R14" s="33">
        <f t="shared" si="7"/>
        <v>0</v>
      </c>
      <c r="S14" s="38">
        <f t="shared" si="8"/>
        <v>10</v>
      </c>
      <c r="T14" s="35"/>
    </row>
    <row r="15" spans="2:20" ht="18.75" customHeight="1" hidden="1" thickBot="1">
      <c r="B15" s="20"/>
      <c r="C15" s="21"/>
      <c r="D15" s="80"/>
      <c r="E15" s="52"/>
      <c r="F15" s="24" t="s">
        <v>49</v>
      </c>
      <c r="G15" s="147">
        <v>-2</v>
      </c>
      <c r="H15" s="147">
        <v>-2</v>
      </c>
      <c r="I15" s="47">
        <f t="shared" si="0"/>
        <v>0</v>
      </c>
      <c r="J15" s="49">
        <f t="shared" si="1"/>
        <v>10</v>
      </c>
      <c r="K15" s="147">
        <v>-2</v>
      </c>
      <c r="L15" s="147">
        <v>-2</v>
      </c>
      <c r="M15" s="47">
        <f t="shared" si="2"/>
        <v>0</v>
      </c>
      <c r="N15" s="49">
        <f t="shared" si="3"/>
        <v>10</v>
      </c>
      <c r="O15" s="44">
        <f t="shared" si="4"/>
        <v>20</v>
      </c>
      <c r="P15" s="88">
        <f t="shared" si="5"/>
        <v>-4</v>
      </c>
      <c r="Q15" s="89">
        <f t="shared" si="6"/>
        <v>-4</v>
      </c>
      <c r="R15" s="34">
        <f t="shared" si="7"/>
        <v>0</v>
      </c>
      <c r="S15" s="38">
        <f t="shared" si="8"/>
        <v>10</v>
      </c>
      <c r="T15" s="36"/>
    </row>
    <row r="16" spans="2:20" ht="12.75">
      <c r="B16" s="72"/>
      <c r="C16" s="72"/>
      <c r="D16" s="72"/>
      <c r="E16" s="72"/>
      <c r="F16" s="72"/>
      <c r="G16" s="72"/>
      <c r="H16" s="72"/>
      <c r="I16" s="72"/>
      <c r="J16" s="72">
        <f>SUM(J4:J15)</f>
        <v>79</v>
      </c>
      <c r="K16" s="72"/>
      <c r="L16" s="72"/>
      <c r="M16" s="72"/>
      <c r="N16" s="72">
        <f>SUM(N4:N15)</f>
        <v>79</v>
      </c>
      <c r="O16" s="72">
        <f>SUM(O4:O15)</f>
        <v>158</v>
      </c>
      <c r="P16" s="72"/>
      <c r="Q16" s="72"/>
      <c r="R16" s="72"/>
      <c r="S16" s="72">
        <f>SUM(S4:S15)</f>
        <v>79</v>
      </c>
      <c r="T16" s="72">
        <f>SUM(T4:T15)</f>
        <v>75</v>
      </c>
    </row>
  </sheetData>
  <sheetProtection/>
  <mergeCells count="2">
    <mergeCell ref="B2:T2"/>
    <mergeCell ref="B3:C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zoomScalePageLayoutView="0" workbookViewId="0" topLeftCell="A1">
      <selection activeCell="B2" sqref="B2:S2"/>
    </sheetView>
  </sheetViews>
  <sheetFormatPr defaultColWidth="9.140625" defaultRowHeight="12.75"/>
  <cols>
    <col min="1" max="2" width="3.28125" style="0" customWidth="1"/>
    <col min="3" max="3" width="19.8515625" style="0" customWidth="1"/>
    <col min="4" max="4" width="8.421875" style="0" customWidth="1"/>
    <col min="5" max="5" width="7.140625" style="0" customWidth="1"/>
    <col min="6" max="6" width="6.421875" style="0" customWidth="1"/>
    <col min="7" max="7" width="8.421875" style="0" customWidth="1"/>
    <col min="8" max="8" width="7.57421875" style="0" customWidth="1"/>
    <col min="9" max="9" width="7.851562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8.7109375" style="0" customWidth="1"/>
    <col min="14" max="14" width="7.57421875" style="0" customWidth="1"/>
    <col min="15" max="15" width="7.421875" style="0" customWidth="1"/>
    <col min="16" max="16" width="11.7109375" style="0" customWidth="1"/>
    <col min="17" max="17" width="9.28125" style="0" customWidth="1"/>
    <col min="19" max="19" width="6.71093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245" t="s">
        <v>117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7"/>
    </row>
    <row r="3" spans="1:26" ht="16.5" customHeight="1" thickBot="1">
      <c r="A3" s="5"/>
      <c r="B3" s="248" t="s">
        <v>61</v>
      </c>
      <c r="C3" s="243" t="s">
        <v>2</v>
      </c>
      <c r="D3" s="251" t="s">
        <v>62</v>
      </c>
      <c r="E3" s="252"/>
      <c r="F3" s="252"/>
      <c r="G3" s="253" t="s">
        <v>63</v>
      </c>
      <c r="H3" s="252"/>
      <c r="I3" s="254"/>
      <c r="J3" s="251" t="s">
        <v>64</v>
      </c>
      <c r="K3" s="252"/>
      <c r="L3" s="252"/>
      <c r="M3" s="253" t="s">
        <v>65</v>
      </c>
      <c r="N3" s="252"/>
      <c r="O3" s="252"/>
      <c r="P3" s="243" t="s">
        <v>99</v>
      </c>
      <c r="Q3" s="255" t="s">
        <v>101</v>
      </c>
      <c r="R3" s="241" t="s">
        <v>66</v>
      </c>
      <c r="S3" s="243" t="s">
        <v>100</v>
      </c>
      <c r="T3" s="4" t="s">
        <v>68</v>
      </c>
      <c r="U3" s="5"/>
      <c r="V3" s="4" t="s">
        <v>69</v>
      </c>
      <c r="W3" s="4" t="s">
        <v>70</v>
      </c>
      <c r="X3" s="5"/>
      <c r="Y3" s="5"/>
      <c r="Z3" s="5"/>
    </row>
    <row r="4" spans="1:26" ht="28.5" customHeight="1" thickBot="1">
      <c r="A4" s="5"/>
      <c r="B4" s="249"/>
      <c r="C4" s="250"/>
      <c r="D4" s="125" t="s">
        <v>67</v>
      </c>
      <c r="E4" s="126" t="s">
        <v>83</v>
      </c>
      <c r="F4" s="126" t="s">
        <v>84</v>
      </c>
      <c r="G4" s="127" t="s">
        <v>67</v>
      </c>
      <c r="H4" s="126" t="s">
        <v>83</v>
      </c>
      <c r="I4" s="128" t="s">
        <v>84</v>
      </c>
      <c r="J4" s="125" t="s">
        <v>67</v>
      </c>
      <c r="K4" s="126" t="s">
        <v>83</v>
      </c>
      <c r="L4" s="126" t="s">
        <v>84</v>
      </c>
      <c r="M4" s="127" t="s">
        <v>67</v>
      </c>
      <c r="N4" s="126" t="s">
        <v>83</v>
      </c>
      <c r="O4" s="126" t="s">
        <v>84</v>
      </c>
      <c r="P4" s="244"/>
      <c r="Q4" s="256"/>
      <c r="R4" s="242"/>
      <c r="S4" s="244"/>
      <c r="T4" s="4"/>
      <c r="U4" s="5"/>
      <c r="V4" s="4"/>
      <c r="W4" s="4"/>
      <c r="X4" s="5"/>
      <c r="Y4" s="5"/>
      <c r="Z4" s="5"/>
    </row>
    <row r="5" spans="1:26" ht="18" thickBot="1">
      <c r="A5" s="5"/>
      <c r="B5" s="129" t="s">
        <v>71</v>
      </c>
      <c r="C5" s="216" t="s">
        <v>110</v>
      </c>
      <c r="D5" s="130">
        <f>LOOKUP(Nedela_I_kolo_sekt_A!S4,Nedela_I_kolo_sekt_A!S4)</f>
        <v>4</v>
      </c>
      <c r="E5" s="57">
        <f>LOOKUP(Nedela_I_kolo_sekt_A!Q4,Nedela_I_kolo_sekt_A!Q4)</f>
        <v>2</v>
      </c>
      <c r="F5" s="59">
        <f>LOOKUP(Nedela_I_kolo_sekt_A!P4,Nedela_I_kolo_sekt_A!P4)</f>
        <v>2</v>
      </c>
      <c r="G5" s="130">
        <f>Nedela_I_kolo_sekt_B!S4</f>
        <v>1</v>
      </c>
      <c r="H5" s="57">
        <f>Nedela_I_kolo_sekt_B!Q4</f>
        <v>6</v>
      </c>
      <c r="I5" s="59">
        <f>Nedela_I_kolo_sekt_B!P4</f>
        <v>6</v>
      </c>
      <c r="J5" s="131">
        <f>Nedela_I_kolo_sekt_C!S4</f>
        <v>5</v>
      </c>
      <c r="K5" s="57">
        <f>Nedela_I_kolo_sekt_C!Q4</f>
        <v>5</v>
      </c>
      <c r="L5" s="58">
        <f>Nedela_I_kolo_sekt_C!P4</f>
        <v>5</v>
      </c>
      <c r="M5" s="130">
        <f>Nedela_I_kolo_sekt_D!S4</f>
        <v>2</v>
      </c>
      <c r="N5" s="57">
        <f>Nedela_I_kolo_sekt_D!Q4</f>
        <v>6</v>
      </c>
      <c r="O5" s="59">
        <f>Nedela_I_kolo_sekt_D!P4</f>
        <v>6</v>
      </c>
      <c r="P5" s="101">
        <f>SUM(D5,G5,J5,M5)</f>
        <v>12</v>
      </c>
      <c r="Q5" s="183">
        <f>SUM(E5,H5,K5,N5)</f>
        <v>19</v>
      </c>
      <c r="R5" s="184">
        <f>SUM(F5,I5,L5,O5)</f>
        <v>19</v>
      </c>
      <c r="S5" s="60">
        <v>2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7.25">
      <c r="A6" s="5"/>
      <c r="B6" s="118" t="s">
        <v>72</v>
      </c>
      <c r="C6" s="217" t="s">
        <v>111</v>
      </c>
      <c r="D6" s="119">
        <f>LOOKUP(Nedela_I_kolo_sekt_A!S5,Nedela_I_kolo_sekt_A!S5)</f>
        <v>5.5</v>
      </c>
      <c r="E6" s="62">
        <f>LOOKUP(Nedela_I_kolo_sekt_A!Q5,Nedela_I_kolo_sekt_A!Q5)</f>
        <v>1</v>
      </c>
      <c r="F6" s="65">
        <f>LOOKUP(Nedela_I_kolo_sekt_A!P5,Nedela_I_kolo_sekt_A!P5)</f>
        <v>1</v>
      </c>
      <c r="G6" s="119">
        <f>Nedela_I_kolo_sekt_B!S5</f>
        <v>4</v>
      </c>
      <c r="H6" s="62">
        <f>Nedela_I_kolo_sekt_B!Q5</f>
        <v>3</v>
      </c>
      <c r="I6" s="65">
        <f>Nedela_I_kolo_sekt_B!P5</f>
        <v>3</v>
      </c>
      <c r="J6" s="120">
        <f>Nedela_I_kolo_sekt_C!S5</f>
        <v>1</v>
      </c>
      <c r="K6" s="62">
        <f>Nedela_I_kolo_sekt_C!Q5</f>
        <v>10</v>
      </c>
      <c r="L6" s="63">
        <f>Nedela_I_kolo_sekt_C!P5</f>
        <v>10</v>
      </c>
      <c r="M6" s="119">
        <f>Nedela_I_kolo_sekt_D!S5</f>
        <v>5.5</v>
      </c>
      <c r="N6" s="62">
        <f>Nedela_I_kolo_sekt_D!Q5</f>
        <v>1</v>
      </c>
      <c r="O6" s="65">
        <f>Nedela_I_kolo_sekt_D!P5</f>
        <v>1</v>
      </c>
      <c r="P6" s="102">
        <f aca="true" t="shared" si="0" ref="P6:P16">SUM(D6,G6,J6,M6)</f>
        <v>16</v>
      </c>
      <c r="Q6" s="94">
        <f aca="true" t="shared" si="1" ref="Q6:R16">SUM(E6,H6,K6,N6)</f>
        <v>15</v>
      </c>
      <c r="R6" s="91">
        <f t="shared" si="1"/>
        <v>15</v>
      </c>
      <c r="S6" s="66">
        <v>5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7.25">
      <c r="A7" s="5"/>
      <c r="B7" s="118" t="s">
        <v>73</v>
      </c>
      <c r="C7" s="217" t="s">
        <v>112</v>
      </c>
      <c r="D7" s="119">
        <f>LOOKUP(Nedela_I_kolo_sekt_A!S6,Nedela_I_kolo_sekt_A!S6)</f>
        <v>3</v>
      </c>
      <c r="E7" s="62">
        <f>LOOKUP(Nedela_I_kolo_sekt_A!Q6,Nedela_I_kolo_sekt_A!Q6)</f>
        <v>5</v>
      </c>
      <c r="F7" s="65">
        <f>LOOKUP(Nedela_I_kolo_sekt_A!P6,Nedela_I_kolo_sekt_A!P6)</f>
        <v>5</v>
      </c>
      <c r="G7" s="119">
        <f>Nedela_I_kolo_sekt_B!S6</f>
        <v>5</v>
      </c>
      <c r="H7" s="62">
        <f>Nedela_I_kolo_sekt_B!Q6</f>
        <v>1</v>
      </c>
      <c r="I7" s="65">
        <f>Nedela_I_kolo_sekt_B!P6</f>
        <v>1</v>
      </c>
      <c r="J7" s="120">
        <f>Nedela_I_kolo_sekt_C!S6</f>
        <v>6</v>
      </c>
      <c r="K7" s="62">
        <f>Nedela_I_kolo_sekt_C!Q6</f>
        <v>2</v>
      </c>
      <c r="L7" s="63">
        <f>Nedela_I_kolo_sekt_C!P6</f>
        <v>2</v>
      </c>
      <c r="M7" s="119">
        <f>Nedela_I_kolo_sekt_D!S6</f>
        <v>4</v>
      </c>
      <c r="N7" s="62">
        <f>Nedela_I_kolo_sekt_D!Q6</f>
        <v>2</v>
      </c>
      <c r="O7" s="65">
        <f>Nedela_I_kolo_sekt_D!P6</f>
        <v>2</v>
      </c>
      <c r="P7" s="102">
        <f t="shared" si="0"/>
        <v>18</v>
      </c>
      <c r="Q7" s="94">
        <f t="shared" si="1"/>
        <v>10</v>
      </c>
      <c r="R7" s="91">
        <f t="shared" si="1"/>
        <v>10</v>
      </c>
      <c r="S7" s="66">
        <v>6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7.25">
      <c r="A8" s="5"/>
      <c r="B8" s="118" t="s">
        <v>74</v>
      </c>
      <c r="C8" s="217" t="s">
        <v>113</v>
      </c>
      <c r="D8" s="119">
        <f>LOOKUP(Nedela_I_kolo_sekt_A!S7,Nedela_I_kolo_sekt_A!S7)</f>
        <v>2</v>
      </c>
      <c r="E8" s="62">
        <f>LOOKUP(Nedela_I_kolo_sekt_A!Q7,Nedela_I_kolo_sekt_A!Q7)</f>
        <v>4</v>
      </c>
      <c r="F8" s="65">
        <f>LOOKUP(Nedela_I_kolo_sekt_A!P7,Nedela_I_kolo_sekt_A!P7)</f>
        <v>4</v>
      </c>
      <c r="G8" s="119">
        <f>Nedela_I_kolo_sekt_B!S7</f>
        <v>6</v>
      </c>
      <c r="H8" s="62">
        <f>Nedela_I_kolo_sekt_B!Q7</f>
        <v>0</v>
      </c>
      <c r="I8" s="65">
        <f>Nedela_I_kolo_sekt_B!P7</f>
        <v>0</v>
      </c>
      <c r="J8" s="120">
        <f>Nedela_I_kolo_sekt_C!S7</f>
        <v>3</v>
      </c>
      <c r="K8" s="62">
        <f>Nedela_I_kolo_sekt_C!Q7</f>
        <v>10</v>
      </c>
      <c r="L8" s="63">
        <f>Nedela_I_kolo_sekt_C!P7</f>
        <v>10</v>
      </c>
      <c r="M8" s="119">
        <f>Nedela_I_kolo_sekt_D!S7</f>
        <v>3</v>
      </c>
      <c r="N8" s="62">
        <f>Nedela_I_kolo_sekt_D!Q7</f>
        <v>3</v>
      </c>
      <c r="O8" s="65">
        <f>Nedela_I_kolo_sekt_D!P7</f>
        <v>3</v>
      </c>
      <c r="P8" s="102">
        <f t="shared" si="0"/>
        <v>14</v>
      </c>
      <c r="Q8" s="94">
        <f t="shared" si="1"/>
        <v>17</v>
      </c>
      <c r="R8" s="91">
        <f t="shared" si="1"/>
        <v>17</v>
      </c>
      <c r="S8" s="66">
        <v>4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7.25">
      <c r="A9" s="5"/>
      <c r="B9" s="118" t="s">
        <v>75</v>
      </c>
      <c r="C9" s="217" t="s">
        <v>114</v>
      </c>
      <c r="D9" s="119">
        <f>LOOKUP(Nedela_I_kolo_sekt_A!S8,Nedela_I_kolo_sekt_A!S8)</f>
        <v>1</v>
      </c>
      <c r="E9" s="62">
        <f>LOOKUP(Nedela_I_kolo_sekt_A!Q8,Nedela_I_kolo_sekt_A!Q8)</f>
        <v>4</v>
      </c>
      <c r="F9" s="65">
        <f>LOOKUP(Nedela_I_kolo_sekt_A!P8,Nedela_I_kolo_sekt_A!P8)</f>
        <v>4</v>
      </c>
      <c r="G9" s="119">
        <f>Nedela_I_kolo_sekt_B!S8</f>
        <v>2</v>
      </c>
      <c r="H9" s="62">
        <f>Nedela_I_kolo_sekt_B!Q8</f>
        <v>7</v>
      </c>
      <c r="I9" s="65">
        <f>Nedela_I_kolo_sekt_B!P8</f>
        <v>7</v>
      </c>
      <c r="J9" s="120">
        <f>Nedela_I_kolo_sekt_C!S8</f>
        <v>4</v>
      </c>
      <c r="K9" s="62">
        <f>Nedela_I_kolo_sekt_C!Q8</f>
        <v>6</v>
      </c>
      <c r="L9" s="63">
        <f>Nedela_I_kolo_sekt_C!P8</f>
        <v>6</v>
      </c>
      <c r="M9" s="119">
        <f>Nedela_I_kolo_sekt_D!S8</f>
        <v>5.5</v>
      </c>
      <c r="N9" s="62">
        <f>Nedela_I_kolo_sekt_D!Q8</f>
        <v>1</v>
      </c>
      <c r="O9" s="65">
        <f>Nedela_I_kolo_sekt_D!P8</f>
        <v>1</v>
      </c>
      <c r="P9" s="102">
        <f t="shared" si="0"/>
        <v>12.5</v>
      </c>
      <c r="Q9" s="94">
        <f t="shared" si="1"/>
        <v>18</v>
      </c>
      <c r="R9" s="91">
        <f t="shared" si="1"/>
        <v>18</v>
      </c>
      <c r="S9" s="66">
        <v>3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7.25">
      <c r="A10" s="5"/>
      <c r="B10" s="118" t="s">
        <v>76</v>
      </c>
      <c r="C10" s="218" t="s">
        <v>95</v>
      </c>
      <c r="D10" s="119">
        <f>LOOKUP(Nedela_I_kolo_sekt_A!S9,Nedela_I_kolo_sekt_A!S9)</f>
        <v>5.5</v>
      </c>
      <c r="E10" s="62">
        <f>LOOKUP(Nedela_I_kolo_sekt_A!Q9,Nedela_I_kolo_sekt_A!Q9)</f>
        <v>1</v>
      </c>
      <c r="F10" s="65">
        <f>LOOKUP(Nedela_I_kolo_sekt_A!P9,Nedela_I_kolo_sekt_A!P9)</f>
        <v>1</v>
      </c>
      <c r="G10" s="119">
        <f>Nedela_I_kolo_sekt_B!S9</f>
        <v>3</v>
      </c>
      <c r="H10" s="62">
        <f>Nedela_I_kolo_sekt_B!Q9</f>
        <v>5</v>
      </c>
      <c r="I10" s="65">
        <f>Nedela_I_kolo_sekt_B!P9</f>
        <v>5</v>
      </c>
      <c r="J10" s="120">
        <f>Nedela_I_kolo_sekt_C!S9</f>
        <v>2</v>
      </c>
      <c r="K10" s="62">
        <f>Nedela_I_kolo_sekt_C!Q9</f>
        <v>9</v>
      </c>
      <c r="L10" s="63">
        <f>Nedela_I_kolo_sekt_C!P9</f>
        <v>9</v>
      </c>
      <c r="M10" s="119">
        <f>Nedela_I_kolo_sekt_D!S9</f>
        <v>1</v>
      </c>
      <c r="N10" s="62">
        <f>Nedela_I_kolo_sekt_D!Q9</f>
        <v>7</v>
      </c>
      <c r="O10" s="65">
        <f>Nedela_I_kolo_sekt_D!P9</f>
        <v>7</v>
      </c>
      <c r="P10" s="102">
        <f t="shared" si="0"/>
        <v>11.5</v>
      </c>
      <c r="Q10" s="94">
        <f t="shared" si="1"/>
        <v>22</v>
      </c>
      <c r="R10" s="91">
        <f t="shared" si="1"/>
        <v>22</v>
      </c>
      <c r="S10" s="66">
        <v>1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" thickBot="1">
      <c r="A11" s="5"/>
      <c r="B11" s="121" t="s">
        <v>77</v>
      </c>
      <c r="C11" s="219" t="s">
        <v>94</v>
      </c>
      <c r="D11" s="185">
        <f>LOOKUP(Nedela_I_kolo_sekt_A!S10,Nedela_I_kolo_sekt_A!S10)</f>
        <v>8</v>
      </c>
      <c r="E11" s="67">
        <f>LOOKUP(Nedela_I_kolo_sekt_A!Q10,Nedela_I_kolo_sekt_A!Q10)</f>
        <v>-2</v>
      </c>
      <c r="F11" s="70">
        <f>LOOKUP(Nedela_I_kolo_sekt_A!P10,Nedela_I_kolo_sekt_A!P10)</f>
        <v>-2</v>
      </c>
      <c r="G11" s="185">
        <f>Nedela_I_kolo_sekt_B!S10</f>
        <v>8</v>
      </c>
      <c r="H11" s="67">
        <f>Nedela_I_kolo_sekt_B!Q10</f>
        <v>-2</v>
      </c>
      <c r="I11" s="70">
        <f>Nedela_I_kolo_sekt_B!P10</f>
        <v>-2</v>
      </c>
      <c r="J11" s="123">
        <f>Nedela_I_kolo_sekt_C!S10</f>
        <v>8</v>
      </c>
      <c r="K11" s="67">
        <f>Nedela_I_kolo_sekt_C!Q10</f>
        <v>-2</v>
      </c>
      <c r="L11" s="68">
        <f>Nedela_I_kolo_sekt_C!P10</f>
        <v>-2</v>
      </c>
      <c r="M11" s="185">
        <f>Nedela_I_kolo_sekt_D!S10</f>
        <v>8</v>
      </c>
      <c r="N11" s="67">
        <f>Nedela_I_kolo_sekt_D!Q10</f>
        <v>-2</v>
      </c>
      <c r="O11" s="70">
        <f>Nedela_I_kolo_sekt_D!P10</f>
        <v>-2</v>
      </c>
      <c r="P11" s="190">
        <f t="shared" si="0"/>
        <v>32</v>
      </c>
      <c r="Q11" s="124">
        <v>0</v>
      </c>
      <c r="R11" s="93">
        <v>0</v>
      </c>
      <c r="S11" s="71">
        <v>7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7.25" hidden="1">
      <c r="A12" s="5"/>
      <c r="B12" s="186" t="s">
        <v>78</v>
      </c>
      <c r="C12" s="187"/>
      <c r="D12" s="100">
        <f>LOOKUP(Nedela_I_kolo_sekt_A!S11,Nedela_I_kolo_sekt_A!S11)</f>
        <v>10</v>
      </c>
      <c r="E12" s="97">
        <f>LOOKUP(Nedela_I_kolo_sekt_A!Q11,Nedela_I_kolo_sekt_A!Q11)</f>
        <v>-4</v>
      </c>
      <c r="F12" s="98">
        <f>LOOKUP(Nedela_I_kolo_sekt_A!P11,Nedela_I_kolo_sekt_A!P11)</f>
        <v>-4</v>
      </c>
      <c r="G12" s="100">
        <f>Nedela_I_kolo_sekt_B!S11</f>
        <v>10</v>
      </c>
      <c r="H12" s="97">
        <f>Nedela_I_kolo_sekt_B!Q11</f>
        <v>-4</v>
      </c>
      <c r="I12" s="98">
        <f>Nedela_I_kolo_sekt_B!P11</f>
        <v>-4</v>
      </c>
      <c r="J12" s="96">
        <f>Nedela_I_kolo_sekt_C!S11</f>
        <v>10</v>
      </c>
      <c r="K12" s="97">
        <f>Nedela_I_kolo_sekt_C!Q11</f>
        <v>-4</v>
      </c>
      <c r="L12" s="99">
        <f>Nedela_I_kolo_sekt_C!P11</f>
        <v>-4</v>
      </c>
      <c r="M12" s="100">
        <f>Nedela_I_kolo_sekt_D!S11</f>
        <v>10</v>
      </c>
      <c r="N12" s="97">
        <f>Nedela_I_kolo_sekt_D!Q11</f>
        <v>-4</v>
      </c>
      <c r="O12" s="98">
        <f>Nedela_I_kolo_sekt_D!P11</f>
        <v>-4</v>
      </c>
      <c r="P12" s="103">
        <f t="shared" si="0"/>
        <v>40</v>
      </c>
      <c r="Q12" s="188">
        <f t="shared" si="1"/>
        <v>-16</v>
      </c>
      <c r="R12" s="189">
        <f t="shared" si="1"/>
        <v>-16</v>
      </c>
      <c r="S12" s="109"/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7.25" hidden="1">
      <c r="A13" s="5"/>
      <c r="B13" s="55" t="s">
        <v>79</v>
      </c>
      <c r="C13" s="75"/>
      <c r="D13" s="64">
        <f>LOOKUP(Nedela_I_kolo_sekt_A!S12,Nedela_I_kolo_sekt_A!S12)</f>
        <v>10</v>
      </c>
      <c r="E13" s="62">
        <f>LOOKUP(Nedela_I_kolo_sekt_A!Q12,Nedela_I_kolo_sekt_A!Q12)</f>
        <v>-4</v>
      </c>
      <c r="F13" s="65">
        <f>LOOKUP(Nedela_I_kolo_sekt_A!P12,Nedela_I_kolo_sekt_A!P12)</f>
        <v>-4</v>
      </c>
      <c r="G13" s="64">
        <f>Nedela_I_kolo_sekt_B!S12</f>
        <v>10</v>
      </c>
      <c r="H13" s="62">
        <f>Nedela_I_kolo_sekt_B!Q12</f>
        <v>-4</v>
      </c>
      <c r="I13" s="65">
        <f>Nedela_I_kolo_sekt_B!P12</f>
        <v>-4</v>
      </c>
      <c r="J13" s="61">
        <f>Nedela_I_kolo_sekt_C!S12</f>
        <v>10</v>
      </c>
      <c r="K13" s="62">
        <f>Nedela_I_kolo_sekt_C!Q12</f>
        <v>-4</v>
      </c>
      <c r="L13" s="63">
        <f>Nedela_I_kolo_sekt_C!P12</f>
        <v>-4</v>
      </c>
      <c r="M13" s="64">
        <f>Nedela_I_kolo_sekt_D!S12</f>
        <v>10</v>
      </c>
      <c r="N13" s="62">
        <f>Nedela_I_kolo_sekt_D!Q12</f>
        <v>-4</v>
      </c>
      <c r="O13" s="65">
        <f>Nedela_I_kolo_sekt_D!P12</f>
        <v>-4</v>
      </c>
      <c r="P13" s="102">
        <f t="shared" si="0"/>
        <v>40</v>
      </c>
      <c r="Q13" s="83">
        <f t="shared" si="1"/>
        <v>-16</v>
      </c>
      <c r="R13" s="53">
        <f t="shared" si="1"/>
        <v>-16</v>
      </c>
      <c r="S13" s="66"/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7.25" hidden="1">
      <c r="A14" s="5"/>
      <c r="B14" s="55" t="s">
        <v>80</v>
      </c>
      <c r="C14" s="75"/>
      <c r="D14" s="64">
        <f>LOOKUP(Nedela_I_kolo_sekt_A!S13,Nedela_I_kolo_sekt_A!S13)</f>
        <v>10</v>
      </c>
      <c r="E14" s="62">
        <f>LOOKUP(Nedela_I_kolo_sekt_A!Q13,Nedela_I_kolo_sekt_A!Q13)</f>
        <v>-4</v>
      </c>
      <c r="F14" s="65">
        <f>LOOKUP(Nedela_I_kolo_sekt_A!P13,Nedela_I_kolo_sekt_A!P13)</f>
        <v>-4</v>
      </c>
      <c r="G14" s="64">
        <f>Nedela_I_kolo_sekt_B!S13</f>
        <v>10</v>
      </c>
      <c r="H14" s="62">
        <f>Nedela_I_kolo_sekt_B!Q13</f>
        <v>-4</v>
      </c>
      <c r="I14" s="65">
        <f>Nedela_I_kolo_sekt_B!P13</f>
        <v>-4</v>
      </c>
      <c r="J14" s="61">
        <f>Nedela_I_kolo_sekt_C!S13</f>
        <v>10</v>
      </c>
      <c r="K14" s="62">
        <f>Nedela_I_kolo_sekt_C!Q13</f>
        <v>-4</v>
      </c>
      <c r="L14" s="63">
        <f>Nedela_I_kolo_sekt_C!P13</f>
        <v>-4</v>
      </c>
      <c r="M14" s="64">
        <f>Nedela_I_kolo_sekt_D!S13</f>
        <v>10</v>
      </c>
      <c r="N14" s="62">
        <f>Nedela_I_kolo_sekt_D!Q13</f>
        <v>-4</v>
      </c>
      <c r="O14" s="65">
        <f>Nedela_I_kolo_sekt_D!P13</f>
        <v>-4</v>
      </c>
      <c r="P14" s="102">
        <f t="shared" si="0"/>
        <v>40</v>
      </c>
      <c r="Q14" s="83">
        <f t="shared" si="1"/>
        <v>-16</v>
      </c>
      <c r="R14" s="53">
        <f t="shared" si="1"/>
        <v>-16</v>
      </c>
      <c r="S14" s="66"/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7.25" hidden="1">
      <c r="A15" s="5"/>
      <c r="B15" s="55" t="s">
        <v>81</v>
      </c>
      <c r="C15" s="75"/>
      <c r="D15" s="64">
        <f>LOOKUP(Nedela_I_kolo_sekt_A!S14,Nedela_I_kolo_sekt_A!S14)</f>
        <v>10</v>
      </c>
      <c r="E15" s="62">
        <f>LOOKUP(Nedela_I_kolo_sekt_A!Q14,Nedela_I_kolo_sekt_A!Q14)</f>
        <v>-4</v>
      </c>
      <c r="F15" s="65">
        <f>LOOKUP(Nedela_I_kolo_sekt_A!P14,Nedela_I_kolo_sekt_A!P14)</f>
        <v>-4</v>
      </c>
      <c r="G15" s="64">
        <f>Nedela_I_kolo_sekt_B!S14</f>
        <v>10</v>
      </c>
      <c r="H15" s="62">
        <f>Nedela_I_kolo_sekt_B!Q14</f>
        <v>-4</v>
      </c>
      <c r="I15" s="65">
        <f>Nedela_I_kolo_sekt_B!P14</f>
        <v>-4</v>
      </c>
      <c r="J15" s="61">
        <f>Nedela_I_kolo_sekt_C!S14</f>
        <v>10</v>
      </c>
      <c r="K15" s="62">
        <f>Nedela_I_kolo_sekt_C!Q14</f>
        <v>-4</v>
      </c>
      <c r="L15" s="63">
        <f>Nedela_I_kolo_sekt_C!P14</f>
        <v>-4</v>
      </c>
      <c r="M15" s="64">
        <f>Nedela_I_kolo_sekt_D!S14</f>
        <v>10</v>
      </c>
      <c r="N15" s="62">
        <f>Nedela_I_kolo_sekt_D!Q14</f>
        <v>-4</v>
      </c>
      <c r="O15" s="65">
        <f>Nedela_I_kolo_sekt_D!P14</f>
        <v>-4</v>
      </c>
      <c r="P15" s="102">
        <f t="shared" si="0"/>
        <v>40</v>
      </c>
      <c r="Q15" s="83">
        <f t="shared" si="1"/>
        <v>-16</v>
      </c>
      <c r="R15" s="53">
        <f t="shared" si="1"/>
        <v>-16</v>
      </c>
      <c r="S15" s="66"/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" hidden="1" thickBot="1">
      <c r="A16" s="5"/>
      <c r="B16" s="56" t="s">
        <v>82</v>
      </c>
      <c r="C16" s="76"/>
      <c r="D16" s="69">
        <f>LOOKUP(Nedela_I_kolo_sekt_A!S15,Nedela_I_kolo_sekt_A!S15)</f>
        <v>10</v>
      </c>
      <c r="E16" s="62">
        <f>LOOKUP(Nedela_I_kolo_sekt_A!Q15,Nedela_I_kolo_sekt_A!Q15)</f>
        <v>-4</v>
      </c>
      <c r="F16" s="65">
        <f>LOOKUP(Nedela_I_kolo_sekt_A!P15,Nedela_I_kolo_sekt_A!P15)</f>
        <v>-4</v>
      </c>
      <c r="G16" s="105">
        <f>Nedela_I_kolo_sekt_B!S15</f>
        <v>10</v>
      </c>
      <c r="H16" s="62">
        <f>Nedela_I_kolo_sekt_B!Q15</f>
        <v>-4</v>
      </c>
      <c r="I16" s="65">
        <f>Nedela_I_kolo_sekt_B!P15</f>
        <v>-4</v>
      </c>
      <c r="J16" s="106">
        <f>Nedela_I_kolo_sekt_C!S15</f>
        <v>10</v>
      </c>
      <c r="K16" s="62">
        <f>Nedela_I_kolo_sekt_C!Q15</f>
        <v>-4</v>
      </c>
      <c r="L16" s="63">
        <f>Nedela_I_kolo_sekt_C!P15</f>
        <v>-4</v>
      </c>
      <c r="M16" s="105">
        <f>Nedela_I_kolo_sekt_D!S15</f>
        <v>10</v>
      </c>
      <c r="N16" s="62">
        <f>Nedela_I_kolo_sekt_D!Q15</f>
        <v>-4</v>
      </c>
      <c r="O16" s="65">
        <f>Nedela_I_kolo_sekt_D!P15</f>
        <v>-4</v>
      </c>
      <c r="P16" s="107">
        <f t="shared" si="0"/>
        <v>40</v>
      </c>
      <c r="Q16" s="104">
        <f t="shared" si="1"/>
        <v>-16</v>
      </c>
      <c r="R16" s="54">
        <f t="shared" si="1"/>
        <v>-16</v>
      </c>
      <c r="S16" s="71"/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72"/>
      <c r="C17" s="73"/>
      <c r="D17" s="74">
        <f>SUM(D5:D16)</f>
        <v>79</v>
      </c>
      <c r="E17" s="74">
        <f aca="true" t="shared" si="2" ref="E17:P17">SUM(E5:E16)</f>
        <v>-5</v>
      </c>
      <c r="F17" s="74">
        <f t="shared" si="2"/>
        <v>-5</v>
      </c>
      <c r="G17" s="74">
        <f t="shared" si="2"/>
        <v>79</v>
      </c>
      <c r="H17" s="74">
        <f t="shared" si="2"/>
        <v>0</v>
      </c>
      <c r="I17" s="74">
        <f t="shared" si="2"/>
        <v>0</v>
      </c>
      <c r="J17" s="74">
        <f t="shared" si="2"/>
        <v>79</v>
      </c>
      <c r="K17" s="74">
        <f t="shared" si="2"/>
        <v>20</v>
      </c>
      <c r="L17" s="74">
        <f t="shared" si="2"/>
        <v>20</v>
      </c>
      <c r="M17" s="74">
        <f t="shared" si="2"/>
        <v>79</v>
      </c>
      <c r="N17" s="74">
        <f t="shared" si="2"/>
        <v>-2</v>
      </c>
      <c r="O17" s="74">
        <f t="shared" si="2"/>
        <v>-2</v>
      </c>
      <c r="P17" s="74">
        <f t="shared" si="2"/>
        <v>316</v>
      </c>
      <c r="Q17" s="73"/>
      <c r="R17" s="73"/>
      <c r="S17" s="73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Q3:Q4"/>
    <mergeCell ref="R3:R4"/>
    <mergeCell ref="S3:S4"/>
    <mergeCell ref="B2:S2"/>
    <mergeCell ref="B3:B4"/>
    <mergeCell ref="C3:C4"/>
    <mergeCell ref="D3:F3"/>
    <mergeCell ref="G3:I3"/>
    <mergeCell ref="J3:L3"/>
    <mergeCell ref="M3:O3"/>
    <mergeCell ref="P3:P4"/>
  </mergeCells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B2" sqref="B2:P2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19.8515625" style="0" customWidth="1"/>
    <col min="4" max="4" width="8.421875" style="0" customWidth="1"/>
    <col min="5" max="5" width="7.421875" style="0" customWidth="1"/>
    <col min="6" max="6" width="8.28125" style="0" bestFit="1" customWidth="1"/>
    <col min="7" max="7" width="8.00390625" style="0" customWidth="1"/>
    <col min="8" max="8" width="7.8515625" style="0" customWidth="1"/>
    <col min="9" max="9" width="8.8515625" style="0" customWidth="1"/>
    <col min="10" max="10" width="0.2890625" style="0" hidden="1" customWidth="1"/>
    <col min="11" max="12" width="12.28125" style="0" hidden="1" customWidth="1"/>
    <col min="13" max="13" width="15.28125" style="0" customWidth="1"/>
    <col min="14" max="14" width="10.00390625" style="0" customWidth="1"/>
    <col min="15" max="15" width="10.8515625" style="0" customWidth="1"/>
    <col min="16" max="16" width="11.851562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245" t="s">
        <v>116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</row>
    <row r="3" spans="1:23" ht="16.5" customHeight="1" thickBot="1">
      <c r="A3" s="5"/>
      <c r="B3" s="248" t="s">
        <v>92</v>
      </c>
      <c r="C3" s="243" t="s">
        <v>2</v>
      </c>
      <c r="D3" s="251" t="s">
        <v>88</v>
      </c>
      <c r="E3" s="252"/>
      <c r="F3" s="252"/>
      <c r="G3" s="253" t="s">
        <v>89</v>
      </c>
      <c r="H3" s="252"/>
      <c r="I3" s="254"/>
      <c r="J3" s="251" t="s">
        <v>90</v>
      </c>
      <c r="K3" s="252"/>
      <c r="L3" s="252"/>
      <c r="M3" s="257" t="s">
        <v>91</v>
      </c>
      <c r="N3" s="259" t="s">
        <v>12</v>
      </c>
      <c r="O3" s="241" t="s">
        <v>66</v>
      </c>
      <c r="P3" s="243" t="s">
        <v>96</v>
      </c>
      <c r="Q3" s="4" t="s">
        <v>68</v>
      </c>
      <c r="R3" s="5"/>
      <c r="S3" s="4" t="s">
        <v>69</v>
      </c>
      <c r="T3" s="4" t="s">
        <v>70</v>
      </c>
      <c r="U3" s="5"/>
      <c r="V3" s="5"/>
      <c r="W3" s="5"/>
    </row>
    <row r="4" spans="1:23" ht="47.25" customHeight="1" thickBot="1">
      <c r="A4" s="5"/>
      <c r="B4" s="249"/>
      <c r="C4" s="244"/>
      <c r="D4" s="125" t="s">
        <v>67</v>
      </c>
      <c r="E4" s="126" t="s">
        <v>83</v>
      </c>
      <c r="F4" s="126" t="s">
        <v>84</v>
      </c>
      <c r="G4" s="127" t="s">
        <v>67</v>
      </c>
      <c r="H4" s="126" t="s">
        <v>83</v>
      </c>
      <c r="I4" s="128" t="s">
        <v>84</v>
      </c>
      <c r="J4" s="125" t="s">
        <v>67</v>
      </c>
      <c r="K4" s="126" t="s">
        <v>83</v>
      </c>
      <c r="L4" s="126" t="s">
        <v>84</v>
      </c>
      <c r="M4" s="258"/>
      <c r="N4" s="260"/>
      <c r="O4" s="261"/>
      <c r="P4" s="244"/>
      <c r="Q4" s="4"/>
      <c r="R4" s="5"/>
      <c r="S4" s="4"/>
      <c r="T4" s="4"/>
      <c r="U4" s="5"/>
      <c r="V4" s="5"/>
      <c r="W4" s="5"/>
    </row>
    <row r="5" spans="1:23" ht="18" thickBot="1">
      <c r="A5" s="5"/>
      <c r="B5" s="129" t="s">
        <v>71</v>
      </c>
      <c r="C5" s="139" t="s">
        <v>110</v>
      </c>
      <c r="D5" s="130">
        <f>Celkovo_sobota_I_kola!P5</f>
        <v>9</v>
      </c>
      <c r="E5" s="57">
        <f>Celkovo_sobota_I_kola!Q5</f>
        <v>32</v>
      </c>
      <c r="F5" s="59">
        <f>Celkovo_sobota_I_kola!R5</f>
        <v>32</v>
      </c>
      <c r="G5" s="131">
        <f>Celkovo_nedela_I_kola!P5</f>
        <v>12</v>
      </c>
      <c r="H5" s="57">
        <f>Celkovo_nedela_I_kola!Q5</f>
        <v>19</v>
      </c>
      <c r="I5" s="59">
        <f>Celkovo_nedela_I_kola!R5</f>
        <v>19</v>
      </c>
      <c r="J5" s="131"/>
      <c r="K5" s="57"/>
      <c r="L5" s="58"/>
      <c r="M5" s="182">
        <f aca="true" t="shared" si="0" ref="M5:M16">SUM(D5,G5,J5,)</f>
        <v>21</v>
      </c>
      <c r="N5" s="183">
        <f aca="true" t="shared" si="1" ref="N5:N16">SUM(E5,H5,K5)</f>
        <v>51</v>
      </c>
      <c r="O5" s="184">
        <f aca="true" t="shared" si="2" ref="O5:O16">SUM(F5,I5,L5)</f>
        <v>51</v>
      </c>
      <c r="P5" s="60">
        <v>1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7.25">
      <c r="A6" s="5"/>
      <c r="B6" s="118" t="s">
        <v>72</v>
      </c>
      <c r="C6" s="140" t="s">
        <v>111</v>
      </c>
      <c r="D6" s="119">
        <f>Celkovo_sobota_I_kola!P6</f>
        <v>13</v>
      </c>
      <c r="E6" s="62">
        <f>Celkovo_sobota_I_kola!Q6</f>
        <v>21</v>
      </c>
      <c r="F6" s="65">
        <f>Celkovo_sobota_I_kola!R6</f>
        <v>21</v>
      </c>
      <c r="G6" s="120">
        <f>Celkovo_nedela_I_kola!P6</f>
        <v>16</v>
      </c>
      <c r="H6" s="62">
        <f>Celkovo_nedela_I_kola!Q6</f>
        <v>15</v>
      </c>
      <c r="I6" s="65">
        <f>Celkovo_nedela_I_kola!R6</f>
        <v>15</v>
      </c>
      <c r="J6" s="120"/>
      <c r="K6" s="62"/>
      <c r="L6" s="63"/>
      <c r="M6" s="81">
        <f t="shared" si="0"/>
        <v>29</v>
      </c>
      <c r="N6" s="94">
        <f t="shared" si="1"/>
        <v>36</v>
      </c>
      <c r="O6" s="91">
        <f t="shared" si="2"/>
        <v>36</v>
      </c>
      <c r="P6" s="66">
        <v>4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7.25">
      <c r="A7" s="5"/>
      <c r="B7" s="118" t="s">
        <v>73</v>
      </c>
      <c r="C7" s="140" t="s">
        <v>112</v>
      </c>
      <c r="D7" s="119">
        <f>Celkovo_sobota_I_kola!P7</f>
        <v>17.5</v>
      </c>
      <c r="E7" s="62">
        <f>Celkovo_sobota_I_kola!Q7</f>
        <v>20</v>
      </c>
      <c r="F7" s="65">
        <f>Celkovo_sobota_I_kola!R7</f>
        <v>20</v>
      </c>
      <c r="G7" s="120">
        <f>Celkovo_nedela_I_kola!P7</f>
        <v>18</v>
      </c>
      <c r="H7" s="62">
        <f>Celkovo_nedela_I_kola!Q7</f>
        <v>10</v>
      </c>
      <c r="I7" s="65">
        <f>Celkovo_nedela_I_kola!R7</f>
        <v>10</v>
      </c>
      <c r="J7" s="120"/>
      <c r="K7" s="62"/>
      <c r="L7" s="63"/>
      <c r="M7" s="81">
        <f t="shared" si="0"/>
        <v>35.5</v>
      </c>
      <c r="N7" s="94">
        <f t="shared" si="1"/>
        <v>30</v>
      </c>
      <c r="O7" s="91">
        <f t="shared" si="2"/>
        <v>30</v>
      </c>
      <c r="P7" s="66">
        <v>6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7.25">
      <c r="A8" s="5"/>
      <c r="B8" s="118" t="s">
        <v>74</v>
      </c>
      <c r="C8" s="140" t="s">
        <v>113</v>
      </c>
      <c r="D8" s="119">
        <f>Celkovo_sobota_I_kola!P8</f>
        <v>17</v>
      </c>
      <c r="E8" s="62">
        <f>Celkovo_sobota_I_kola!Q8</f>
        <v>20</v>
      </c>
      <c r="F8" s="65">
        <f>Celkovo_sobota_I_kola!R8</f>
        <v>20</v>
      </c>
      <c r="G8" s="120">
        <f>Celkovo_nedela_I_kola!P8</f>
        <v>14</v>
      </c>
      <c r="H8" s="62">
        <f>Celkovo_nedela_I_kola!Q8</f>
        <v>17</v>
      </c>
      <c r="I8" s="65">
        <f>Celkovo_nedela_I_kola!R8</f>
        <v>17</v>
      </c>
      <c r="J8" s="120"/>
      <c r="K8" s="62"/>
      <c r="L8" s="63"/>
      <c r="M8" s="81">
        <f t="shared" si="0"/>
        <v>31</v>
      </c>
      <c r="N8" s="94">
        <f t="shared" si="1"/>
        <v>37</v>
      </c>
      <c r="O8" s="91">
        <f t="shared" si="2"/>
        <v>37</v>
      </c>
      <c r="P8" s="66">
        <v>5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7.25">
      <c r="A9" s="5"/>
      <c r="B9" s="118" t="s">
        <v>75</v>
      </c>
      <c r="C9" s="140" t="s">
        <v>114</v>
      </c>
      <c r="D9" s="119">
        <f>Celkovo_sobota_I_kola!P9</f>
        <v>12</v>
      </c>
      <c r="E9" s="62">
        <f>Celkovo_sobota_I_kola!Q9</f>
        <v>22</v>
      </c>
      <c r="F9" s="65">
        <f>Celkovo_sobota_I_kola!R9</f>
        <v>22</v>
      </c>
      <c r="G9" s="120">
        <f>Celkovo_nedela_I_kola!P9</f>
        <v>12.5</v>
      </c>
      <c r="H9" s="62">
        <f>Celkovo_nedela_I_kola!Q9</f>
        <v>18</v>
      </c>
      <c r="I9" s="65">
        <f>Celkovo_nedela_I_kola!R9</f>
        <v>18</v>
      </c>
      <c r="J9" s="120"/>
      <c r="K9" s="62"/>
      <c r="L9" s="63"/>
      <c r="M9" s="81">
        <f t="shared" si="0"/>
        <v>24.5</v>
      </c>
      <c r="N9" s="94">
        <f t="shared" si="1"/>
        <v>40</v>
      </c>
      <c r="O9" s="91">
        <f t="shared" si="2"/>
        <v>40</v>
      </c>
      <c r="P9" s="66">
        <v>2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7.25">
      <c r="A10" s="5"/>
      <c r="B10" s="118" t="s">
        <v>76</v>
      </c>
      <c r="C10" s="141" t="s">
        <v>95</v>
      </c>
      <c r="D10" s="119">
        <f>Celkovo_sobota_I_kola!P10</f>
        <v>15.5</v>
      </c>
      <c r="E10" s="62">
        <f>Celkovo_sobota_I_kola!Q10</f>
        <v>21</v>
      </c>
      <c r="F10" s="65">
        <f>Celkovo_sobota_I_kola!R10</f>
        <v>21</v>
      </c>
      <c r="G10" s="120">
        <f>Celkovo_nedela_I_kola!P10</f>
        <v>11.5</v>
      </c>
      <c r="H10" s="62">
        <f>Celkovo_nedela_I_kola!Q10</f>
        <v>22</v>
      </c>
      <c r="I10" s="65">
        <f>Celkovo_nedela_I_kola!R10</f>
        <v>22</v>
      </c>
      <c r="J10" s="120"/>
      <c r="K10" s="62"/>
      <c r="L10" s="63"/>
      <c r="M10" s="81">
        <f t="shared" si="0"/>
        <v>27</v>
      </c>
      <c r="N10" s="94">
        <f t="shared" si="1"/>
        <v>43</v>
      </c>
      <c r="O10" s="91">
        <f t="shared" si="2"/>
        <v>43</v>
      </c>
      <c r="P10" s="66">
        <v>3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" thickBot="1">
      <c r="A11" s="5"/>
      <c r="B11" s="121" t="s">
        <v>77</v>
      </c>
      <c r="C11" s="157" t="s">
        <v>94</v>
      </c>
      <c r="D11" s="185">
        <f>Celkovo_sobota_I_kola!P11</f>
        <v>32</v>
      </c>
      <c r="E11" s="67">
        <v>0</v>
      </c>
      <c r="F11" s="70">
        <v>0</v>
      </c>
      <c r="G11" s="123">
        <f>Celkovo_nedela_I_kola!P11</f>
        <v>32</v>
      </c>
      <c r="H11" s="67">
        <v>0</v>
      </c>
      <c r="I11" s="70">
        <v>0</v>
      </c>
      <c r="J11" s="123"/>
      <c r="K11" s="67"/>
      <c r="L11" s="68"/>
      <c r="M11" s="82">
        <f t="shared" si="0"/>
        <v>64</v>
      </c>
      <c r="N11" s="124">
        <f t="shared" si="1"/>
        <v>0</v>
      </c>
      <c r="O11" s="93">
        <f t="shared" si="2"/>
        <v>0</v>
      </c>
      <c r="P11" s="71">
        <v>7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7.25" hidden="1">
      <c r="A12" s="5"/>
      <c r="B12" s="112" t="s">
        <v>78</v>
      </c>
      <c r="C12" s="113"/>
      <c r="D12" s="114">
        <f>Celkovo_sobota_I_kola!P12</f>
        <v>40</v>
      </c>
      <c r="E12" s="97">
        <f>Celkovo_sobota_I_kola!Q12</f>
        <v>-16</v>
      </c>
      <c r="F12" s="98">
        <f>Celkovo_sobota_I_kola!R12</f>
        <v>-16</v>
      </c>
      <c r="G12" s="115">
        <f>Celkovo_nedela_I_kola!P12</f>
        <v>40</v>
      </c>
      <c r="H12" s="97">
        <f>Celkovo_nedela_I_kola!Q12</f>
        <v>-16</v>
      </c>
      <c r="I12" s="98">
        <f>Celkovo_nedela_I_kola!R12</f>
        <v>-16</v>
      </c>
      <c r="J12" s="115"/>
      <c r="K12" s="97"/>
      <c r="L12" s="99"/>
      <c r="M12" s="108">
        <f t="shared" si="0"/>
        <v>80</v>
      </c>
      <c r="N12" s="116">
        <f t="shared" si="1"/>
        <v>-32</v>
      </c>
      <c r="O12" s="117">
        <f t="shared" si="2"/>
        <v>-32</v>
      </c>
      <c r="P12" s="109"/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7.25" hidden="1">
      <c r="A13" s="5"/>
      <c r="B13" s="118" t="s">
        <v>79</v>
      </c>
      <c r="C13" s="90"/>
      <c r="D13" s="119">
        <f>Celkovo_sobota_I_kola!P13</f>
        <v>40</v>
      </c>
      <c r="E13" s="62">
        <f>Celkovo_sobota_I_kola!Q13</f>
        <v>-16</v>
      </c>
      <c r="F13" s="65">
        <f>Celkovo_sobota_I_kola!R13</f>
        <v>-16</v>
      </c>
      <c r="G13" s="120">
        <f>Celkovo_nedela_I_kola!P13</f>
        <v>40</v>
      </c>
      <c r="H13" s="62">
        <f>Celkovo_nedela_I_kola!Q13</f>
        <v>-16</v>
      </c>
      <c r="I13" s="65">
        <f>Celkovo_nedela_I_kola!R13</f>
        <v>-16</v>
      </c>
      <c r="J13" s="120"/>
      <c r="K13" s="62"/>
      <c r="L13" s="63"/>
      <c r="M13" s="81">
        <f t="shared" si="0"/>
        <v>80</v>
      </c>
      <c r="N13" s="94">
        <f t="shared" si="1"/>
        <v>-32</v>
      </c>
      <c r="O13" s="91">
        <f t="shared" si="2"/>
        <v>-32</v>
      </c>
      <c r="P13" s="66"/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7.25" hidden="1">
      <c r="A14" s="5"/>
      <c r="B14" s="118" t="s">
        <v>80</v>
      </c>
      <c r="C14" s="90"/>
      <c r="D14" s="119">
        <f>Celkovo_sobota_I_kola!P14</f>
        <v>40</v>
      </c>
      <c r="E14" s="62">
        <f>Celkovo_sobota_I_kola!Q14</f>
        <v>-16</v>
      </c>
      <c r="F14" s="65">
        <f>Celkovo_sobota_I_kola!R14</f>
        <v>-16</v>
      </c>
      <c r="G14" s="120">
        <f>Celkovo_nedela_I_kola!P14</f>
        <v>40</v>
      </c>
      <c r="H14" s="62">
        <f>Celkovo_nedela_I_kola!Q14</f>
        <v>-16</v>
      </c>
      <c r="I14" s="65">
        <f>Celkovo_nedela_I_kola!R14</f>
        <v>-16</v>
      </c>
      <c r="J14" s="120"/>
      <c r="K14" s="62"/>
      <c r="L14" s="63"/>
      <c r="M14" s="81">
        <f t="shared" si="0"/>
        <v>80</v>
      </c>
      <c r="N14" s="94">
        <f t="shared" si="1"/>
        <v>-32</v>
      </c>
      <c r="O14" s="91">
        <f t="shared" si="2"/>
        <v>-32</v>
      </c>
      <c r="P14" s="66"/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7.25" hidden="1">
      <c r="A15" s="5"/>
      <c r="B15" s="118" t="s">
        <v>81</v>
      </c>
      <c r="C15" s="90"/>
      <c r="D15" s="119">
        <f>Celkovo_sobota_I_kola!P15</f>
        <v>40</v>
      </c>
      <c r="E15" s="62">
        <f>Celkovo_sobota_I_kola!Q15</f>
        <v>-16</v>
      </c>
      <c r="F15" s="65">
        <f>Celkovo_sobota_I_kola!R15</f>
        <v>-16</v>
      </c>
      <c r="G15" s="120">
        <f>Celkovo_nedela_I_kola!P15</f>
        <v>40</v>
      </c>
      <c r="H15" s="62">
        <f>Celkovo_nedela_I_kola!Q15</f>
        <v>-16</v>
      </c>
      <c r="I15" s="65">
        <f>Celkovo_nedela_I_kola!R15</f>
        <v>-16</v>
      </c>
      <c r="J15" s="120"/>
      <c r="K15" s="62"/>
      <c r="L15" s="63"/>
      <c r="M15" s="81">
        <f t="shared" si="0"/>
        <v>80</v>
      </c>
      <c r="N15" s="94">
        <f t="shared" si="1"/>
        <v>-32</v>
      </c>
      <c r="O15" s="91">
        <f t="shared" si="2"/>
        <v>-32</v>
      </c>
      <c r="P15" s="66"/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" hidden="1" thickBot="1">
      <c r="A16" s="5"/>
      <c r="B16" s="121" t="s">
        <v>82</v>
      </c>
      <c r="C16" s="92"/>
      <c r="D16" s="122">
        <f>Celkovo_sobota_I_kola!P16</f>
        <v>40</v>
      </c>
      <c r="E16" s="62">
        <f>Celkovo_sobota_I_kola!Q16</f>
        <v>-16</v>
      </c>
      <c r="F16" s="65">
        <f>Celkovo_sobota_I_kola!R16</f>
        <v>-16</v>
      </c>
      <c r="G16" s="132">
        <f>Celkovo_nedela_I_kola!P16</f>
        <v>40</v>
      </c>
      <c r="H16" s="62">
        <f>Celkovo_nedela_I_kola!Q16</f>
        <v>-16</v>
      </c>
      <c r="I16" s="65">
        <f>Celkovo_nedela_I_kola!R16</f>
        <v>-16</v>
      </c>
      <c r="J16" s="123"/>
      <c r="K16" s="67"/>
      <c r="L16" s="68"/>
      <c r="M16" s="82">
        <f t="shared" si="0"/>
        <v>80</v>
      </c>
      <c r="N16" s="124">
        <f t="shared" si="1"/>
        <v>-32</v>
      </c>
      <c r="O16" s="93">
        <f t="shared" si="2"/>
        <v>-32</v>
      </c>
      <c r="P16" s="71"/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72"/>
      <c r="C17" s="73"/>
      <c r="D17" s="74">
        <f aca="true" t="shared" si="3" ref="D17:M17">SUM(D5:D16)</f>
        <v>316</v>
      </c>
      <c r="E17" s="74">
        <f t="shared" si="3"/>
        <v>56</v>
      </c>
      <c r="F17" s="74">
        <f t="shared" si="3"/>
        <v>56</v>
      </c>
      <c r="G17" s="74">
        <f t="shared" si="3"/>
        <v>316</v>
      </c>
      <c r="H17" s="74">
        <f t="shared" si="3"/>
        <v>21</v>
      </c>
      <c r="I17" s="74">
        <f t="shared" si="3"/>
        <v>21</v>
      </c>
      <c r="J17" s="74">
        <f t="shared" si="3"/>
        <v>0</v>
      </c>
      <c r="K17" s="74">
        <f t="shared" si="3"/>
        <v>0</v>
      </c>
      <c r="L17" s="74">
        <f t="shared" si="3"/>
        <v>0</v>
      </c>
      <c r="M17" s="74">
        <f t="shared" si="3"/>
        <v>632</v>
      </c>
      <c r="N17" s="73"/>
      <c r="O17" s="73"/>
      <c r="P17" s="73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PageLayoutView="0" workbookViewId="0" topLeftCell="A1">
      <selection activeCell="B2" sqref="B2:P2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4" width="13.00390625" style="0" customWidth="1"/>
    <col min="5" max="5" width="11.57421875" style="0" bestFit="1" customWidth="1"/>
    <col min="6" max="6" width="8.28125" style="0" bestFit="1" customWidth="1"/>
    <col min="7" max="7" width="11.57421875" style="0" customWidth="1"/>
    <col min="8" max="8" width="12.140625" style="0" customWidth="1"/>
    <col min="9" max="9" width="12.28125" style="0" customWidth="1"/>
    <col min="10" max="12" width="12.28125" style="0" hidden="1" customWidth="1"/>
    <col min="13" max="13" width="17.421875" style="0" customWidth="1"/>
    <col min="14" max="14" width="11.57421875" style="0" customWidth="1"/>
    <col min="15" max="15" width="13.28125" style="0" customWidth="1"/>
    <col min="16" max="16" width="16.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245" t="s">
        <v>115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</row>
    <row r="3" spans="1:23" ht="16.5" customHeight="1" thickBot="1">
      <c r="A3" s="5"/>
      <c r="B3" s="248" t="s">
        <v>61</v>
      </c>
      <c r="C3" s="243" t="s">
        <v>2</v>
      </c>
      <c r="D3" s="251" t="s">
        <v>85</v>
      </c>
      <c r="E3" s="252"/>
      <c r="F3" s="252"/>
      <c r="G3" s="253" t="s">
        <v>86</v>
      </c>
      <c r="H3" s="252"/>
      <c r="I3" s="254"/>
      <c r="J3" s="251" t="s">
        <v>87</v>
      </c>
      <c r="K3" s="252"/>
      <c r="L3" s="252"/>
      <c r="M3" s="257" t="s">
        <v>91</v>
      </c>
      <c r="N3" s="259" t="s">
        <v>12</v>
      </c>
      <c r="O3" s="241" t="s">
        <v>66</v>
      </c>
      <c r="P3" s="243" t="s">
        <v>93</v>
      </c>
      <c r="Q3" s="4" t="s">
        <v>68</v>
      </c>
      <c r="R3" s="5"/>
      <c r="S3" s="4" t="s">
        <v>69</v>
      </c>
      <c r="T3" s="4" t="s">
        <v>70</v>
      </c>
      <c r="U3" s="5"/>
      <c r="V3" s="5"/>
      <c r="W3" s="5"/>
    </row>
    <row r="4" spans="1:23" ht="21" thickBot="1">
      <c r="A4" s="5"/>
      <c r="B4" s="249"/>
      <c r="C4" s="244"/>
      <c r="D4" s="110" t="s">
        <v>67</v>
      </c>
      <c r="E4" s="111" t="s">
        <v>83</v>
      </c>
      <c r="F4" s="111" t="s">
        <v>84</v>
      </c>
      <c r="G4" s="127" t="s">
        <v>67</v>
      </c>
      <c r="H4" s="126" t="s">
        <v>83</v>
      </c>
      <c r="I4" s="128" t="s">
        <v>84</v>
      </c>
      <c r="J4" s="110" t="s">
        <v>67</v>
      </c>
      <c r="K4" s="111" t="s">
        <v>83</v>
      </c>
      <c r="L4" s="111" t="s">
        <v>84</v>
      </c>
      <c r="M4" s="258"/>
      <c r="N4" s="260"/>
      <c r="O4" s="261"/>
      <c r="P4" s="244"/>
      <c r="Q4" s="4"/>
      <c r="R4" s="5"/>
      <c r="S4" s="4"/>
      <c r="T4" s="4"/>
      <c r="U4" s="5"/>
      <c r="V4" s="5"/>
      <c r="W4" s="5"/>
    </row>
    <row r="5" spans="1:23" ht="18" thickBot="1">
      <c r="A5" s="5"/>
      <c r="B5" s="129" t="s">
        <v>71</v>
      </c>
      <c r="C5" s="139" t="s">
        <v>110</v>
      </c>
      <c r="D5" s="191">
        <f>'[1]SO+NE spolu '!M5</f>
        <v>22</v>
      </c>
      <c r="E5" s="192">
        <f>'[1]SO+NE spolu '!N5</f>
        <v>97</v>
      </c>
      <c r="F5" s="199">
        <f>'[1]SO+NE spolu '!O5</f>
        <v>97</v>
      </c>
      <c r="G5" s="130">
        <f>'SO+NE spolu '!M5</f>
        <v>21</v>
      </c>
      <c r="H5" s="57">
        <f>'SO+NE spolu '!N5</f>
        <v>51</v>
      </c>
      <c r="I5" s="59">
        <f>'SO+NE spolu '!O5</f>
        <v>51</v>
      </c>
      <c r="J5" s="131"/>
      <c r="K5" s="57"/>
      <c r="L5" s="58"/>
      <c r="M5" s="182">
        <f>SUM(D5,G5,J5,)</f>
        <v>43</v>
      </c>
      <c r="N5" s="183">
        <f>SUM(E5,H5,K5)</f>
        <v>148</v>
      </c>
      <c r="O5" s="184">
        <f>SUM(F5,I5,L5)</f>
        <v>148</v>
      </c>
      <c r="P5" s="60">
        <v>1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7.25">
      <c r="A6" s="5"/>
      <c r="B6" s="118" t="s">
        <v>72</v>
      </c>
      <c r="C6" s="140" t="s">
        <v>111</v>
      </c>
      <c r="D6" s="193">
        <f>'[1]SO+NE spolu '!M6</f>
        <v>23.5</v>
      </c>
      <c r="E6" s="194">
        <f>'[1]SO+NE spolu '!N6</f>
        <v>30</v>
      </c>
      <c r="F6" s="200">
        <f>'[1]SO+NE spolu '!O6</f>
        <v>30</v>
      </c>
      <c r="G6" s="119">
        <f>'SO+NE spolu '!M6</f>
        <v>29</v>
      </c>
      <c r="H6" s="62">
        <f>'SO+NE spolu '!N6</f>
        <v>36</v>
      </c>
      <c r="I6" s="65">
        <f>'SO+NE spolu '!O6</f>
        <v>36</v>
      </c>
      <c r="J6" s="120"/>
      <c r="K6" s="62"/>
      <c r="L6" s="63"/>
      <c r="M6" s="81">
        <f aca="true" t="shared" si="0" ref="M6:M15">SUM(D6,G6,J6,)</f>
        <v>52.5</v>
      </c>
      <c r="N6" s="94">
        <f>SUM(E6,H6,K6)</f>
        <v>66</v>
      </c>
      <c r="O6" s="91">
        <f>SUM(F6,I6,L6)</f>
        <v>66</v>
      </c>
      <c r="P6" s="66">
        <v>2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7.25">
      <c r="A7" s="5"/>
      <c r="B7" s="118" t="s">
        <v>73</v>
      </c>
      <c r="C7" s="140" t="s">
        <v>112</v>
      </c>
      <c r="D7" s="195">
        <f>'[1]SO+NE spolu '!M7</f>
        <v>30.5</v>
      </c>
      <c r="E7" s="196">
        <f>'[1]SO+NE spolu '!N7</f>
        <v>30</v>
      </c>
      <c r="F7" s="201">
        <f>'[1]SO+NE spolu '!O7</f>
        <v>30</v>
      </c>
      <c r="G7" s="119">
        <f>'SO+NE spolu '!M7</f>
        <v>35.5</v>
      </c>
      <c r="H7" s="62">
        <f>'SO+NE spolu '!N7</f>
        <v>30</v>
      </c>
      <c r="I7" s="65">
        <f>'SO+NE spolu '!O7</f>
        <v>30</v>
      </c>
      <c r="J7" s="120"/>
      <c r="K7" s="62"/>
      <c r="L7" s="63"/>
      <c r="M7" s="81">
        <f t="shared" si="0"/>
        <v>66</v>
      </c>
      <c r="N7" s="94">
        <f aca="true" t="shared" si="1" ref="N7:N16">SUM(E7,H7,K7)</f>
        <v>60</v>
      </c>
      <c r="O7" s="91">
        <f>SUM(F7,I7,L7)</f>
        <v>60</v>
      </c>
      <c r="P7" s="66">
        <v>6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7.25">
      <c r="A8" s="5"/>
      <c r="B8" s="118" t="s">
        <v>74</v>
      </c>
      <c r="C8" s="140" t="s">
        <v>113</v>
      </c>
      <c r="D8" s="193">
        <f>'[1]SO+NE spolu '!M8</f>
        <v>28</v>
      </c>
      <c r="E8" s="194">
        <f>'[1]SO+NE spolu '!N8</f>
        <v>38</v>
      </c>
      <c r="F8" s="200">
        <f>'[1]SO+NE spolu '!O8</f>
        <v>38</v>
      </c>
      <c r="G8" s="119">
        <f>'SO+NE spolu '!M8</f>
        <v>31</v>
      </c>
      <c r="H8" s="62">
        <f>'SO+NE spolu '!N8</f>
        <v>37</v>
      </c>
      <c r="I8" s="65">
        <f>'SO+NE spolu '!O8</f>
        <v>37</v>
      </c>
      <c r="J8" s="120"/>
      <c r="K8" s="62"/>
      <c r="L8" s="63"/>
      <c r="M8" s="81">
        <f t="shared" si="0"/>
        <v>59</v>
      </c>
      <c r="N8" s="94">
        <f t="shared" si="1"/>
        <v>75</v>
      </c>
      <c r="O8" s="91">
        <f aca="true" t="shared" si="2" ref="O8:O16">SUM(F8,I8,L8)</f>
        <v>75</v>
      </c>
      <c r="P8" s="66">
        <v>3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7.25">
      <c r="A9" s="5"/>
      <c r="B9" s="118" t="s">
        <v>75</v>
      </c>
      <c r="C9" s="140" t="s">
        <v>114</v>
      </c>
      <c r="D9" s="193">
        <f>'[1]SO+NE spolu '!M9</f>
        <v>35</v>
      </c>
      <c r="E9" s="194">
        <f>'[1]SO+NE spolu '!N9</f>
        <v>20</v>
      </c>
      <c r="F9" s="200">
        <f>'[1]SO+NE spolu '!O9</f>
        <v>20</v>
      </c>
      <c r="G9" s="119">
        <f>'SO+NE spolu '!M9</f>
        <v>24.5</v>
      </c>
      <c r="H9" s="62">
        <f>'SO+NE spolu '!N9</f>
        <v>40</v>
      </c>
      <c r="I9" s="65">
        <f>'SO+NE spolu '!O9</f>
        <v>40</v>
      </c>
      <c r="J9" s="120"/>
      <c r="K9" s="62"/>
      <c r="L9" s="63"/>
      <c r="M9" s="81">
        <f t="shared" si="0"/>
        <v>59.5</v>
      </c>
      <c r="N9" s="94">
        <f t="shared" si="1"/>
        <v>60</v>
      </c>
      <c r="O9" s="91">
        <f t="shared" si="2"/>
        <v>60</v>
      </c>
      <c r="P9" s="66">
        <v>4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7.25">
      <c r="A10" s="5"/>
      <c r="B10" s="118" t="s">
        <v>76</v>
      </c>
      <c r="C10" s="141" t="s">
        <v>95</v>
      </c>
      <c r="D10" s="193">
        <f>'[1]SO+NE spolu '!M10</f>
        <v>35</v>
      </c>
      <c r="E10" s="194">
        <f>'[1]SO+NE spolu '!N10</f>
        <v>30</v>
      </c>
      <c r="F10" s="200">
        <f>'[1]SO+NE spolu '!O10</f>
        <v>30</v>
      </c>
      <c r="G10" s="119">
        <f>'SO+NE spolu '!M10</f>
        <v>27</v>
      </c>
      <c r="H10" s="62">
        <f>'SO+NE spolu '!N10</f>
        <v>43</v>
      </c>
      <c r="I10" s="65">
        <f>'SO+NE spolu '!O10</f>
        <v>43</v>
      </c>
      <c r="J10" s="120"/>
      <c r="K10" s="62"/>
      <c r="L10" s="63"/>
      <c r="M10" s="81">
        <f t="shared" si="0"/>
        <v>62</v>
      </c>
      <c r="N10" s="94">
        <f t="shared" si="1"/>
        <v>73</v>
      </c>
      <c r="O10" s="91">
        <f t="shared" si="2"/>
        <v>73</v>
      </c>
      <c r="P10" s="66">
        <v>5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" thickBot="1">
      <c r="A11" s="5"/>
      <c r="B11" s="121" t="s">
        <v>77</v>
      </c>
      <c r="C11" s="157" t="s">
        <v>94</v>
      </c>
      <c r="D11" s="197">
        <f>'[1]SO+NE spolu '!M11</f>
        <v>64</v>
      </c>
      <c r="E11" s="198">
        <f>'[1]SO+NE spolu '!N11</f>
        <v>0</v>
      </c>
      <c r="F11" s="202">
        <f>'[1]SO+NE spolu '!O11</f>
        <v>0</v>
      </c>
      <c r="G11" s="185">
        <f>'SO+NE spolu '!M11</f>
        <v>64</v>
      </c>
      <c r="H11" s="67">
        <v>0</v>
      </c>
      <c r="I11" s="70">
        <v>0</v>
      </c>
      <c r="J11" s="123"/>
      <c r="K11" s="67"/>
      <c r="L11" s="68"/>
      <c r="M11" s="82">
        <f t="shared" si="0"/>
        <v>128</v>
      </c>
      <c r="N11" s="124">
        <v>0</v>
      </c>
      <c r="O11" s="93">
        <v>0</v>
      </c>
      <c r="P11" s="71">
        <v>7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7.25" hidden="1">
      <c r="A12" s="5"/>
      <c r="B12" s="112" t="s">
        <v>78</v>
      </c>
      <c r="C12" s="113"/>
      <c r="D12" s="114">
        <f>'SO+NE spolu '!M12</f>
        <v>80</v>
      </c>
      <c r="E12" s="97">
        <f>'SO+NE spolu '!N12</f>
        <v>-32</v>
      </c>
      <c r="F12" s="98">
        <f>'SO+NE spolu '!O12</f>
        <v>-32</v>
      </c>
      <c r="G12" s="115"/>
      <c r="H12" s="97"/>
      <c r="I12" s="98"/>
      <c r="J12" s="115"/>
      <c r="K12" s="97"/>
      <c r="L12" s="99"/>
      <c r="M12" s="108">
        <f t="shared" si="0"/>
        <v>80</v>
      </c>
      <c r="N12" s="116">
        <f t="shared" si="1"/>
        <v>-32</v>
      </c>
      <c r="O12" s="117">
        <f t="shared" si="2"/>
        <v>-32</v>
      </c>
      <c r="P12" s="109">
        <v>1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7.25" hidden="1">
      <c r="A13" s="5"/>
      <c r="B13" s="118" t="s">
        <v>79</v>
      </c>
      <c r="C13" s="90"/>
      <c r="D13" s="119">
        <f>'SO+NE spolu '!M13</f>
        <v>80</v>
      </c>
      <c r="E13" s="62">
        <f>'SO+NE spolu '!N13</f>
        <v>-32</v>
      </c>
      <c r="F13" s="65">
        <f>'SO+NE spolu '!O13</f>
        <v>-32</v>
      </c>
      <c r="G13" s="120"/>
      <c r="H13" s="62"/>
      <c r="I13" s="65"/>
      <c r="J13" s="120"/>
      <c r="K13" s="62"/>
      <c r="L13" s="63"/>
      <c r="M13" s="81">
        <f t="shared" si="0"/>
        <v>80</v>
      </c>
      <c r="N13" s="94">
        <f t="shared" si="1"/>
        <v>-32</v>
      </c>
      <c r="O13" s="91">
        <f t="shared" si="2"/>
        <v>-32</v>
      </c>
      <c r="P13" s="66">
        <v>1</v>
      </c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7.25" hidden="1">
      <c r="A14" s="5"/>
      <c r="B14" s="118" t="s">
        <v>80</v>
      </c>
      <c r="C14" s="90"/>
      <c r="D14" s="119">
        <f>'SO+NE spolu '!M14</f>
        <v>80</v>
      </c>
      <c r="E14" s="62">
        <f>'SO+NE spolu '!N14</f>
        <v>-32</v>
      </c>
      <c r="F14" s="65">
        <f>'SO+NE spolu '!O14</f>
        <v>-32</v>
      </c>
      <c r="G14" s="120"/>
      <c r="H14" s="62"/>
      <c r="I14" s="65"/>
      <c r="J14" s="120"/>
      <c r="K14" s="62"/>
      <c r="L14" s="63"/>
      <c r="M14" s="81">
        <f t="shared" si="0"/>
        <v>80</v>
      </c>
      <c r="N14" s="94">
        <f t="shared" si="1"/>
        <v>-32</v>
      </c>
      <c r="O14" s="91">
        <f t="shared" si="2"/>
        <v>-32</v>
      </c>
      <c r="P14" s="66">
        <v>1</v>
      </c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7.25" hidden="1">
      <c r="A15" s="5"/>
      <c r="B15" s="118" t="s">
        <v>81</v>
      </c>
      <c r="C15" s="90"/>
      <c r="D15" s="119">
        <f>'SO+NE spolu '!M15</f>
        <v>80</v>
      </c>
      <c r="E15" s="62">
        <f>'SO+NE spolu '!N15</f>
        <v>-32</v>
      </c>
      <c r="F15" s="65">
        <f>'SO+NE spolu '!O15</f>
        <v>-32</v>
      </c>
      <c r="G15" s="120"/>
      <c r="H15" s="62"/>
      <c r="I15" s="65"/>
      <c r="J15" s="120"/>
      <c r="K15" s="62"/>
      <c r="L15" s="63"/>
      <c r="M15" s="81">
        <f t="shared" si="0"/>
        <v>80</v>
      </c>
      <c r="N15" s="94">
        <f t="shared" si="1"/>
        <v>-32</v>
      </c>
      <c r="O15" s="91">
        <f t="shared" si="2"/>
        <v>-32</v>
      </c>
      <c r="P15" s="66">
        <v>1</v>
      </c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" hidden="1" thickBot="1">
      <c r="A16" s="5"/>
      <c r="B16" s="121" t="s">
        <v>82</v>
      </c>
      <c r="C16" s="92"/>
      <c r="D16" s="122">
        <f>'SO+NE spolu '!M16</f>
        <v>80</v>
      </c>
      <c r="E16" s="62">
        <f>'SO+NE spolu '!N16</f>
        <v>-32</v>
      </c>
      <c r="F16" s="65">
        <f>'SO+NE spolu '!O16</f>
        <v>-32</v>
      </c>
      <c r="G16" s="123"/>
      <c r="H16" s="67"/>
      <c r="I16" s="70"/>
      <c r="J16" s="123"/>
      <c r="K16" s="67"/>
      <c r="L16" s="68"/>
      <c r="M16" s="82">
        <f>SUM(D16,G16,J16,)</f>
        <v>80</v>
      </c>
      <c r="N16" s="124">
        <f t="shared" si="1"/>
        <v>-32</v>
      </c>
      <c r="O16" s="93">
        <f t="shared" si="2"/>
        <v>-32</v>
      </c>
      <c r="P16" s="71">
        <v>1</v>
      </c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72"/>
      <c r="C17" s="73"/>
      <c r="D17" s="74">
        <f>SUM(D5:D16)</f>
        <v>638</v>
      </c>
      <c r="E17" s="74">
        <f aca="true" t="shared" si="3" ref="E17:M17">SUM(E5:E16)</f>
        <v>85</v>
      </c>
      <c r="F17" s="74">
        <f t="shared" si="3"/>
        <v>85</v>
      </c>
      <c r="G17" s="74">
        <f t="shared" si="3"/>
        <v>232</v>
      </c>
      <c r="H17" s="74">
        <f t="shared" si="3"/>
        <v>237</v>
      </c>
      <c r="I17" s="74">
        <f t="shared" si="3"/>
        <v>237</v>
      </c>
      <c r="J17" s="74">
        <f t="shared" si="3"/>
        <v>0</v>
      </c>
      <c r="K17" s="74">
        <f t="shared" si="3"/>
        <v>0</v>
      </c>
      <c r="L17" s="74">
        <f t="shared" si="3"/>
        <v>0</v>
      </c>
      <c r="M17" s="74">
        <f t="shared" si="3"/>
        <v>870</v>
      </c>
      <c r="N17" s="73"/>
      <c r="O17" s="73"/>
      <c r="P17" s="73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4.57421875" style="0" customWidth="1"/>
    <col min="6" max="6" width="0.13671875" style="0" customWidth="1"/>
    <col min="7" max="7" width="8.28125" style="0" customWidth="1"/>
    <col min="8" max="8" width="6.00390625" style="0" customWidth="1"/>
    <col min="9" max="9" width="10.28125" style="0" hidden="1" customWidth="1"/>
    <col min="11" max="11" width="8.00390625" style="0" customWidth="1"/>
    <col min="12" max="12" width="6.8515625" style="0" customWidth="1"/>
    <col min="13" max="13" width="0" style="0" hidden="1" customWidth="1"/>
    <col min="14" max="14" width="9.00390625" style="0" customWidth="1"/>
    <col min="15" max="15" width="10.57421875" style="0" customWidth="1"/>
    <col min="16" max="16" width="9.7109375" style="0" customWidth="1"/>
    <col min="17" max="17" width="8.140625" style="0" customWidth="1"/>
    <col min="18" max="18" width="0" style="0" hidden="1" customWidth="1"/>
  </cols>
  <sheetData>
    <row r="1" ht="13.5" thickBot="1"/>
    <row r="2" spans="2:20" ht="18" thickBot="1">
      <c r="B2" s="227" t="s">
        <v>106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54" customHeight="1" thickBot="1">
      <c r="B3" s="228" t="s">
        <v>0</v>
      </c>
      <c r="C3" s="228"/>
      <c r="D3" s="8" t="s">
        <v>1</v>
      </c>
      <c r="E3" s="8" t="s">
        <v>2</v>
      </c>
      <c r="F3" s="9" t="s">
        <v>3</v>
      </c>
      <c r="G3" s="84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 customHeight="1">
      <c r="B4" s="16"/>
      <c r="C4" s="17"/>
      <c r="D4" s="18" t="s">
        <v>124</v>
      </c>
      <c r="E4" s="139" t="s">
        <v>110</v>
      </c>
      <c r="F4" s="22" t="s">
        <v>52</v>
      </c>
      <c r="G4" s="29">
        <v>5</v>
      </c>
      <c r="H4" s="29">
        <v>5</v>
      </c>
      <c r="I4" s="45">
        <f aca="true" t="shared" si="0" ref="I4:I15">COUNTIF(G$4:G$15,"&lt;"&amp;G4)*ROWS(G$4:G$15)+COUNTIF(H$4:H$15,"&lt;"&amp;H4)</f>
        <v>117</v>
      </c>
      <c r="J4" s="48">
        <f aca="true" t="shared" si="1" ref="J4:J15">IF(COUNTIF(I$4:I$15,I4)&gt;1,RANK(I4,I$4:I$15,0)+(COUNT(I$4:I$15)+1-RANK(I4,I$4:I$15,0)-RANK(I4,I$4:I$15,1))/2,RANK(I4,I$4:I$15,0)+(COUNT(I$4:I$15)+1-RANK(I4,I$4:I$15,0)-RANK(I4,I$4:I$15,1)))</f>
        <v>2.5</v>
      </c>
      <c r="K4" s="29">
        <v>3</v>
      </c>
      <c r="L4" s="29">
        <v>3</v>
      </c>
      <c r="M4" s="45">
        <f aca="true" t="shared" si="2" ref="M4:M15">COUNTIF(K$4:K$15,"&lt;"&amp;K4)*ROWS(K$4:K$15)+COUNTIF(L$4:L$15,"&lt;"&amp;L4)</f>
        <v>143</v>
      </c>
      <c r="N4" s="48">
        <f aca="true" t="shared" si="3" ref="N4:N15">IF(COUNTIF(M$4:M$15,M4)&gt;1,RANK(M4,M$4:M$15,0)+(COUNT(M$4:M$15)+1-RANK(M4,M$4:M$15,0)-RANK(M4,M$4:M$15,1))/2,RANK(M4,M$4:M$15,0)+(COUNT(M$4:M$15)+1-RANK(M4,M$4:M$15,0)-RANK(M4,M$4:M$15,1)))</f>
        <v>1</v>
      </c>
      <c r="O4" s="42">
        <f aca="true" t="shared" si="4" ref="O4:O15">SUM(J4,N4)</f>
        <v>3.5</v>
      </c>
      <c r="P4" s="40">
        <f aca="true" t="shared" si="5" ref="P4:P15">SUM(K4,G4)</f>
        <v>8</v>
      </c>
      <c r="Q4" s="30">
        <f aca="true" t="shared" si="6" ref="Q4:Q15">SUM(L4,H4)</f>
        <v>8</v>
      </c>
      <c r="R4" s="32">
        <f aca="true" t="shared" si="7" ref="R4:R15">(COUNTIF(O$4:O$15,"&gt;"&amp;O4)*ROWS(O$4:O$14)+COUNTIF(P$4:P$15,"&lt;"&amp;P4))*ROWS(O$4:O$15)+COUNTIF(Q$4:Q$15,"&lt;"&amp;Q4)</f>
        <v>1595</v>
      </c>
      <c r="S4" s="37">
        <f aca="true" t="shared" si="8" ref="S4:S15">IF(COUNTIF(R$4:R$15,R4)&gt;1,RANK(R4,R$4:R$15,0)+(COUNT(R$4:R$15)+1-RANK(R4,R$4:R$15,0)-RANK(R4,R$4:R$15,1))/2,RANK(R4,R$4:R$15,0)+(COUNT(R$4:R$15)+1-RANK(R4,R$4:R$15,0)-RANK(R4,R$4:R$15,1)))</f>
        <v>1</v>
      </c>
      <c r="T4" s="156">
        <v>25</v>
      </c>
    </row>
    <row r="5" spans="2:20" ht="18.75" customHeight="1">
      <c r="B5" s="19"/>
      <c r="C5" s="1"/>
      <c r="D5" s="78" t="s">
        <v>125</v>
      </c>
      <c r="E5" s="140" t="s">
        <v>111</v>
      </c>
      <c r="F5" s="23" t="s">
        <v>58</v>
      </c>
      <c r="G5" s="31">
        <v>2</v>
      </c>
      <c r="H5" s="31">
        <v>2</v>
      </c>
      <c r="I5" s="46">
        <f t="shared" si="0"/>
        <v>78</v>
      </c>
      <c r="J5" s="49">
        <f t="shared" si="1"/>
        <v>5.5</v>
      </c>
      <c r="K5" s="31">
        <v>2</v>
      </c>
      <c r="L5" s="31">
        <v>2</v>
      </c>
      <c r="M5" s="46">
        <f t="shared" si="2"/>
        <v>117</v>
      </c>
      <c r="N5" s="49">
        <f t="shared" si="3"/>
        <v>2.5</v>
      </c>
      <c r="O5" s="43">
        <f t="shared" si="4"/>
        <v>8</v>
      </c>
      <c r="P5" s="41">
        <f t="shared" si="5"/>
        <v>4</v>
      </c>
      <c r="Q5" s="28">
        <f t="shared" si="6"/>
        <v>4</v>
      </c>
      <c r="R5" s="33">
        <f t="shared" si="7"/>
        <v>1015</v>
      </c>
      <c r="S5" s="38">
        <f t="shared" si="8"/>
        <v>4.5</v>
      </c>
      <c r="T5" s="35">
        <v>7.5</v>
      </c>
    </row>
    <row r="6" spans="2:20" ht="18.75" customHeight="1">
      <c r="B6" s="19"/>
      <c r="C6" s="1"/>
      <c r="D6" s="78" t="s">
        <v>126</v>
      </c>
      <c r="E6" s="140" t="s">
        <v>112</v>
      </c>
      <c r="F6" s="23" t="s">
        <v>55</v>
      </c>
      <c r="G6" s="31">
        <v>3</v>
      </c>
      <c r="H6" s="31">
        <v>3</v>
      </c>
      <c r="I6" s="46">
        <f t="shared" si="0"/>
        <v>104</v>
      </c>
      <c r="J6" s="49">
        <f t="shared" si="1"/>
        <v>4</v>
      </c>
      <c r="K6" s="31">
        <v>1</v>
      </c>
      <c r="L6" s="31">
        <v>1</v>
      </c>
      <c r="M6" s="46">
        <f t="shared" si="2"/>
        <v>104</v>
      </c>
      <c r="N6" s="49">
        <f t="shared" si="3"/>
        <v>4</v>
      </c>
      <c r="O6" s="43">
        <f t="shared" si="4"/>
        <v>8</v>
      </c>
      <c r="P6" s="41">
        <f t="shared" si="5"/>
        <v>4</v>
      </c>
      <c r="Q6" s="28">
        <f t="shared" si="6"/>
        <v>4</v>
      </c>
      <c r="R6" s="33">
        <f t="shared" si="7"/>
        <v>1015</v>
      </c>
      <c r="S6" s="38">
        <f t="shared" si="8"/>
        <v>4.5</v>
      </c>
      <c r="T6" s="35">
        <v>7.5</v>
      </c>
    </row>
    <row r="7" spans="2:20" ht="18.75" customHeight="1">
      <c r="B7" s="19"/>
      <c r="C7" s="1"/>
      <c r="D7" s="78" t="s">
        <v>127</v>
      </c>
      <c r="E7" s="140" t="s">
        <v>113</v>
      </c>
      <c r="F7" s="23" t="s">
        <v>54</v>
      </c>
      <c r="G7" s="31">
        <v>7</v>
      </c>
      <c r="H7" s="31">
        <v>7</v>
      </c>
      <c r="I7" s="46">
        <f t="shared" si="0"/>
        <v>143</v>
      </c>
      <c r="J7" s="49">
        <f t="shared" si="1"/>
        <v>1</v>
      </c>
      <c r="K7" s="31">
        <v>0</v>
      </c>
      <c r="L7" s="31">
        <v>0</v>
      </c>
      <c r="M7" s="46">
        <f t="shared" si="2"/>
        <v>78</v>
      </c>
      <c r="N7" s="49">
        <f t="shared" si="3"/>
        <v>5.5</v>
      </c>
      <c r="O7" s="43">
        <f t="shared" si="4"/>
        <v>6.5</v>
      </c>
      <c r="P7" s="41">
        <f t="shared" si="5"/>
        <v>7</v>
      </c>
      <c r="Q7" s="28">
        <f t="shared" si="6"/>
        <v>7</v>
      </c>
      <c r="R7" s="33">
        <f t="shared" si="7"/>
        <v>1305</v>
      </c>
      <c r="S7" s="38">
        <f t="shared" si="8"/>
        <v>3</v>
      </c>
      <c r="T7" s="35">
        <v>15</v>
      </c>
    </row>
    <row r="8" spans="2:20" ht="18.75" customHeight="1">
      <c r="B8" s="19"/>
      <c r="C8" s="1"/>
      <c r="D8" s="79" t="s">
        <v>128</v>
      </c>
      <c r="E8" s="140" t="s">
        <v>114</v>
      </c>
      <c r="F8" s="23" t="s">
        <v>57</v>
      </c>
      <c r="G8" s="31">
        <v>5</v>
      </c>
      <c r="H8" s="31">
        <v>5</v>
      </c>
      <c r="I8" s="46">
        <f t="shared" si="0"/>
        <v>117</v>
      </c>
      <c r="J8" s="49">
        <f t="shared" si="1"/>
        <v>2.5</v>
      </c>
      <c r="K8" s="31">
        <v>2</v>
      </c>
      <c r="L8" s="31">
        <v>2</v>
      </c>
      <c r="M8" s="46">
        <f t="shared" si="2"/>
        <v>117</v>
      </c>
      <c r="N8" s="49">
        <f t="shared" si="3"/>
        <v>2.5</v>
      </c>
      <c r="O8" s="43">
        <f t="shared" si="4"/>
        <v>5</v>
      </c>
      <c r="P8" s="41">
        <f t="shared" si="5"/>
        <v>7</v>
      </c>
      <c r="Q8" s="28">
        <f t="shared" si="6"/>
        <v>7</v>
      </c>
      <c r="R8" s="33">
        <f t="shared" si="7"/>
        <v>1437</v>
      </c>
      <c r="S8" s="38">
        <f t="shared" si="8"/>
        <v>2</v>
      </c>
      <c r="T8" s="35">
        <v>20</v>
      </c>
    </row>
    <row r="9" spans="2:20" ht="18.75" customHeight="1">
      <c r="B9" s="19"/>
      <c r="C9" s="1"/>
      <c r="D9" s="78" t="s">
        <v>129</v>
      </c>
      <c r="E9" s="141" t="s">
        <v>95</v>
      </c>
      <c r="F9" s="23" t="s">
        <v>50</v>
      </c>
      <c r="G9" s="31">
        <v>2</v>
      </c>
      <c r="H9" s="31">
        <v>2</v>
      </c>
      <c r="I9" s="46">
        <f t="shared" si="0"/>
        <v>78</v>
      </c>
      <c r="J9" s="49">
        <f t="shared" si="1"/>
        <v>5.5</v>
      </c>
      <c r="K9" s="31">
        <v>0</v>
      </c>
      <c r="L9" s="31">
        <v>0</v>
      </c>
      <c r="M9" s="46">
        <f t="shared" si="2"/>
        <v>78</v>
      </c>
      <c r="N9" s="49">
        <f t="shared" si="3"/>
        <v>5.5</v>
      </c>
      <c r="O9" s="43">
        <f t="shared" si="4"/>
        <v>11</v>
      </c>
      <c r="P9" s="41">
        <f t="shared" si="5"/>
        <v>2</v>
      </c>
      <c r="Q9" s="28">
        <f t="shared" si="6"/>
        <v>2</v>
      </c>
      <c r="R9" s="33">
        <f t="shared" si="7"/>
        <v>870</v>
      </c>
      <c r="S9" s="38">
        <f t="shared" si="8"/>
        <v>6</v>
      </c>
      <c r="T9" s="35"/>
    </row>
    <row r="10" spans="2:20" ht="18.75" customHeight="1" thickBot="1">
      <c r="B10" s="20"/>
      <c r="C10" s="21"/>
      <c r="D10" s="80"/>
      <c r="E10" s="157" t="s">
        <v>94</v>
      </c>
      <c r="F10" s="24" t="s">
        <v>53</v>
      </c>
      <c r="G10" s="158">
        <v>-1</v>
      </c>
      <c r="H10" s="158">
        <v>-1</v>
      </c>
      <c r="I10" s="47">
        <f t="shared" si="0"/>
        <v>65</v>
      </c>
      <c r="J10" s="50">
        <v>8</v>
      </c>
      <c r="K10" s="158">
        <v>-1</v>
      </c>
      <c r="L10" s="158">
        <v>-1</v>
      </c>
      <c r="M10" s="47">
        <f t="shared" si="2"/>
        <v>65</v>
      </c>
      <c r="N10" s="50">
        <v>8</v>
      </c>
      <c r="O10" s="44">
        <f t="shared" si="4"/>
        <v>16</v>
      </c>
      <c r="P10" s="159">
        <f t="shared" si="5"/>
        <v>-2</v>
      </c>
      <c r="Q10" s="160">
        <f t="shared" si="6"/>
        <v>-2</v>
      </c>
      <c r="R10" s="34">
        <f t="shared" si="7"/>
        <v>725</v>
      </c>
      <c r="S10" s="39">
        <v>8</v>
      </c>
      <c r="T10" s="36"/>
    </row>
    <row r="11" spans="2:20" ht="18.75" customHeight="1" hidden="1">
      <c r="B11" s="142"/>
      <c r="C11" s="143"/>
      <c r="D11" s="144"/>
      <c r="E11" s="145"/>
      <c r="F11" s="146" t="s">
        <v>51</v>
      </c>
      <c r="G11" s="147">
        <v>-2</v>
      </c>
      <c r="H11" s="147">
        <v>-2</v>
      </c>
      <c r="I11" s="148">
        <f t="shared" si="0"/>
        <v>0</v>
      </c>
      <c r="J11" s="149">
        <f t="shared" si="1"/>
        <v>10</v>
      </c>
      <c r="K11" s="147">
        <v>-2</v>
      </c>
      <c r="L11" s="147">
        <v>-2</v>
      </c>
      <c r="M11" s="148">
        <f t="shared" si="2"/>
        <v>0</v>
      </c>
      <c r="N11" s="149">
        <f t="shared" si="3"/>
        <v>10</v>
      </c>
      <c r="O11" s="150">
        <f t="shared" si="4"/>
        <v>20</v>
      </c>
      <c r="P11" s="151">
        <f t="shared" si="5"/>
        <v>-4</v>
      </c>
      <c r="Q11" s="152">
        <f t="shared" si="6"/>
        <v>-4</v>
      </c>
      <c r="R11" s="153">
        <f t="shared" si="7"/>
        <v>0</v>
      </c>
      <c r="S11" s="154">
        <f t="shared" si="8"/>
        <v>10</v>
      </c>
      <c r="T11" s="155"/>
    </row>
    <row r="12" spans="2:20" ht="18.75" customHeight="1" hidden="1">
      <c r="B12" s="19"/>
      <c r="C12" s="1"/>
      <c r="D12" s="78"/>
      <c r="E12" s="140"/>
      <c r="F12" s="23" t="s">
        <v>60</v>
      </c>
      <c r="G12" s="147">
        <v>-2</v>
      </c>
      <c r="H12" s="147">
        <v>-2</v>
      </c>
      <c r="I12" s="46">
        <f t="shared" si="0"/>
        <v>0</v>
      </c>
      <c r="J12" s="49">
        <f t="shared" si="1"/>
        <v>10</v>
      </c>
      <c r="K12" s="147">
        <v>-2</v>
      </c>
      <c r="L12" s="147">
        <v>-2</v>
      </c>
      <c r="M12" s="46">
        <f t="shared" si="2"/>
        <v>0</v>
      </c>
      <c r="N12" s="49">
        <f t="shared" si="3"/>
        <v>10</v>
      </c>
      <c r="O12" s="43">
        <f t="shared" si="4"/>
        <v>20</v>
      </c>
      <c r="P12" s="41">
        <f t="shared" si="5"/>
        <v>-4</v>
      </c>
      <c r="Q12" s="28">
        <f t="shared" si="6"/>
        <v>-4</v>
      </c>
      <c r="R12" s="33">
        <f t="shared" si="7"/>
        <v>0</v>
      </c>
      <c r="S12" s="38">
        <f t="shared" si="8"/>
        <v>10</v>
      </c>
      <c r="T12" s="35"/>
    </row>
    <row r="13" spans="2:20" ht="18.75" customHeight="1" hidden="1">
      <c r="B13" s="19"/>
      <c r="C13" s="1"/>
      <c r="D13" s="78"/>
      <c r="E13" s="51"/>
      <c r="F13" s="23" t="s">
        <v>48</v>
      </c>
      <c r="G13" s="147">
        <v>-2</v>
      </c>
      <c r="H13" s="147">
        <v>-2</v>
      </c>
      <c r="I13" s="46">
        <f t="shared" si="0"/>
        <v>0</v>
      </c>
      <c r="J13" s="49">
        <f t="shared" si="1"/>
        <v>10</v>
      </c>
      <c r="K13" s="147">
        <v>-2</v>
      </c>
      <c r="L13" s="147">
        <v>-2</v>
      </c>
      <c r="M13" s="46">
        <f t="shared" si="2"/>
        <v>0</v>
      </c>
      <c r="N13" s="49">
        <f t="shared" si="3"/>
        <v>10</v>
      </c>
      <c r="O13" s="43">
        <f t="shared" si="4"/>
        <v>20</v>
      </c>
      <c r="P13" s="41">
        <f t="shared" si="5"/>
        <v>-4</v>
      </c>
      <c r="Q13" s="28">
        <f t="shared" si="6"/>
        <v>-4</v>
      </c>
      <c r="R13" s="33">
        <f t="shared" si="7"/>
        <v>0</v>
      </c>
      <c r="S13" s="38">
        <f t="shared" si="8"/>
        <v>10</v>
      </c>
      <c r="T13" s="35"/>
    </row>
    <row r="14" spans="2:20" ht="18.75" customHeight="1" hidden="1">
      <c r="B14" s="19"/>
      <c r="C14" s="1"/>
      <c r="D14" s="7"/>
      <c r="E14" s="51"/>
      <c r="F14" s="23" t="s">
        <v>56</v>
      </c>
      <c r="G14" s="147">
        <v>-2</v>
      </c>
      <c r="H14" s="147">
        <v>-2</v>
      </c>
      <c r="I14" s="46">
        <f t="shared" si="0"/>
        <v>0</v>
      </c>
      <c r="J14" s="49">
        <f t="shared" si="1"/>
        <v>10</v>
      </c>
      <c r="K14" s="147">
        <v>-2</v>
      </c>
      <c r="L14" s="147">
        <v>-2</v>
      </c>
      <c r="M14" s="46">
        <f t="shared" si="2"/>
        <v>0</v>
      </c>
      <c r="N14" s="49">
        <f t="shared" si="3"/>
        <v>10</v>
      </c>
      <c r="O14" s="43">
        <f t="shared" si="4"/>
        <v>20</v>
      </c>
      <c r="P14" s="86">
        <f t="shared" si="5"/>
        <v>-4</v>
      </c>
      <c r="Q14" s="87">
        <f t="shared" si="6"/>
        <v>-4</v>
      </c>
      <c r="R14" s="33">
        <f t="shared" si="7"/>
        <v>0</v>
      </c>
      <c r="S14" s="38">
        <f t="shared" si="8"/>
        <v>10</v>
      </c>
      <c r="T14" s="35"/>
    </row>
    <row r="15" spans="2:20" ht="18.75" customHeight="1" hidden="1" thickBot="1">
      <c r="B15" s="20"/>
      <c r="C15" s="21"/>
      <c r="D15" s="80"/>
      <c r="E15" s="52"/>
      <c r="F15" s="24" t="s">
        <v>49</v>
      </c>
      <c r="G15" s="147">
        <v>-2</v>
      </c>
      <c r="H15" s="147">
        <v>-2</v>
      </c>
      <c r="I15" s="47">
        <f t="shared" si="0"/>
        <v>0</v>
      </c>
      <c r="J15" s="49">
        <f t="shared" si="1"/>
        <v>10</v>
      </c>
      <c r="K15" s="147">
        <v>-2</v>
      </c>
      <c r="L15" s="147">
        <v>-2</v>
      </c>
      <c r="M15" s="47">
        <f t="shared" si="2"/>
        <v>0</v>
      </c>
      <c r="N15" s="49">
        <f t="shared" si="3"/>
        <v>10</v>
      </c>
      <c r="O15" s="44">
        <f t="shared" si="4"/>
        <v>20</v>
      </c>
      <c r="P15" s="88">
        <f t="shared" si="5"/>
        <v>-4</v>
      </c>
      <c r="Q15" s="89">
        <f t="shared" si="6"/>
        <v>-4</v>
      </c>
      <c r="R15" s="34">
        <f t="shared" si="7"/>
        <v>0</v>
      </c>
      <c r="S15" s="38">
        <f t="shared" si="8"/>
        <v>10</v>
      </c>
      <c r="T15" s="36"/>
    </row>
    <row r="16" spans="2:20" ht="12.75">
      <c r="B16" s="77"/>
      <c r="C16" s="77"/>
      <c r="D16" s="77"/>
      <c r="E16" s="77"/>
      <c r="F16" s="77"/>
      <c r="G16" s="77"/>
      <c r="H16" s="77"/>
      <c r="I16" s="77"/>
      <c r="J16" s="77">
        <f>SUM(J4:J15)</f>
        <v>79</v>
      </c>
      <c r="K16" s="77"/>
      <c r="L16" s="77"/>
      <c r="M16" s="77"/>
      <c r="N16" s="77">
        <f>SUM(N4:N15)</f>
        <v>79</v>
      </c>
      <c r="O16" s="77">
        <f>SUM(O4:O15)</f>
        <v>158</v>
      </c>
      <c r="P16" s="77"/>
      <c r="Q16" s="77"/>
      <c r="R16" s="77"/>
      <c r="S16" s="77">
        <f>SUM(S4:S15)</f>
        <v>79</v>
      </c>
      <c r="T16" s="77">
        <f>SUM(T4:T15)</f>
        <v>75</v>
      </c>
    </row>
  </sheetData>
  <sheetProtection/>
  <mergeCells count="2">
    <mergeCell ref="B2:T2"/>
    <mergeCell ref="B3:C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T19" sqref="T19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4.28125" style="0" customWidth="1"/>
    <col min="6" max="6" width="0.2890625" style="0" customWidth="1"/>
    <col min="7" max="7" width="8.7109375" style="0" customWidth="1"/>
    <col min="8" max="8" width="7.8515625" style="0" customWidth="1"/>
    <col min="9" max="9" width="10.28125" style="0" hidden="1" customWidth="1"/>
    <col min="10" max="10" width="7.8515625" style="0" customWidth="1"/>
    <col min="11" max="11" width="7.57421875" style="0" customWidth="1"/>
    <col min="12" max="12" width="7.421875" style="0" customWidth="1"/>
    <col min="13" max="13" width="0" style="0" hidden="1" customWidth="1"/>
    <col min="14" max="14" width="8.7109375" style="0" customWidth="1"/>
    <col min="15" max="15" width="10.57421875" style="0" customWidth="1"/>
    <col min="16" max="16" width="9.00390625" style="0" customWidth="1"/>
    <col min="17" max="17" width="8.00390625" style="0" customWidth="1"/>
    <col min="18" max="18" width="0" style="0" hidden="1" customWidth="1"/>
  </cols>
  <sheetData>
    <row r="1" ht="13.5" thickBot="1"/>
    <row r="2" spans="2:20" ht="18" thickBot="1">
      <c r="B2" s="227" t="s">
        <v>107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48.75" customHeight="1" thickBot="1">
      <c r="B3" s="228" t="s">
        <v>0</v>
      </c>
      <c r="C3" s="228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 customHeight="1">
      <c r="B4" s="16"/>
      <c r="C4" s="17"/>
      <c r="D4" s="85" t="s">
        <v>130</v>
      </c>
      <c r="E4" s="139" t="s">
        <v>110</v>
      </c>
      <c r="F4" s="22" t="s">
        <v>52</v>
      </c>
      <c r="G4" s="29">
        <v>5</v>
      </c>
      <c r="H4" s="29">
        <v>5</v>
      </c>
      <c r="I4" s="45">
        <f aca="true" t="shared" si="0" ref="I4:I15">COUNTIF(G$4:G$15,"&lt;"&amp;G4)*ROWS(G$4:G$15)+COUNTIF(H$4:H$15,"&lt;"&amp;H4)</f>
        <v>117</v>
      </c>
      <c r="J4" s="48">
        <f aca="true" t="shared" si="1" ref="J4:J15">IF(COUNTIF(I$4:I$15,I4)&gt;1,RANK(I4,I$4:I$15,0)+(COUNT(I$4:I$15)+1-RANK(I4,I$4:I$15,0)-RANK(I4,I$4:I$15,1))/2,RANK(I4,I$4:I$15,0)+(COUNT(I$4:I$15)+1-RANK(I4,I$4:I$15,0)-RANK(I4,I$4:I$15,1)))</f>
        <v>2</v>
      </c>
      <c r="K4" s="29">
        <v>6</v>
      </c>
      <c r="L4" s="29">
        <v>6</v>
      </c>
      <c r="M4" s="45">
        <f aca="true" t="shared" si="2" ref="M4:M15">COUNTIF(K$4:K$15,"&lt;"&amp;K4)*ROWS(K$4:K$15)+COUNTIF(L$4:L$15,"&lt;"&amp;L4)</f>
        <v>143</v>
      </c>
      <c r="N4" s="48">
        <f aca="true" t="shared" si="3" ref="N4:N15">IF(COUNTIF(M$4:M$15,M4)&gt;1,RANK(M4,M$4:M$15,0)+(COUNT(M$4:M$15)+1-RANK(M4,M$4:M$15,0)-RANK(M4,M$4:M$15,1))/2,RANK(M4,M$4:M$15,0)+(COUNT(M$4:M$15)+1-RANK(M4,M$4:M$15,0)-RANK(M4,M$4:M$15,1)))</f>
        <v>1</v>
      </c>
      <c r="O4" s="42">
        <f aca="true" t="shared" si="4" ref="O4:O15">SUM(J4,N4)</f>
        <v>3</v>
      </c>
      <c r="P4" s="40">
        <f aca="true" t="shared" si="5" ref="P4:P15">SUM(K4,G4)</f>
        <v>11</v>
      </c>
      <c r="Q4" s="30">
        <f aca="true" t="shared" si="6" ref="Q4:Q15">SUM(L4,H4)</f>
        <v>11</v>
      </c>
      <c r="R4" s="32">
        <f aca="true" t="shared" si="7" ref="R4:R15">(COUNTIF(O$4:O$15,"&gt;"&amp;O4)*ROWS(O$4:O$14)+COUNTIF(P$4:P$15,"&lt;"&amp;P4))*ROWS(O$4:O$15)+COUNTIF(Q$4:Q$15,"&lt;"&amp;Q4)</f>
        <v>1595</v>
      </c>
      <c r="S4" s="37">
        <f aca="true" t="shared" si="8" ref="S4:S15">IF(COUNTIF(R$4:R$15,R4)&gt;1,RANK(R4,R$4:R$15,0)+(COUNT(R$4:R$15)+1-RANK(R4,R$4:R$15,0)-RANK(R4,R$4:R$15,1))/2,RANK(R4,R$4:R$15,0)+(COUNT(R$4:R$15)+1-RANK(R4,R$4:R$15,0)-RANK(R4,R$4:R$15,1)))</f>
        <v>1</v>
      </c>
      <c r="T4" s="156">
        <v>25</v>
      </c>
    </row>
    <row r="5" spans="2:20" ht="18.75" customHeight="1">
      <c r="B5" s="19"/>
      <c r="C5" s="1"/>
      <c r="D5" s="78" t="s">
        <v>131</v>
      </c>
      <c r="E5" s="140" t="s">
        <v>111</v>
      </c>
      <c r="F5" s="23" t="s">
        <v>58</v>
      </c>
      <c r="G5" s="31">
        <v>5</v>
      </c>
      <c r="H5" s="31">
        <v>5</v>
      </c>
      <c r="I5" s="46">
        <f t="shared" si="0"/>
        <v>117</v>
      </c>
      <c r="J5" s="49">
        <f t="shared" si="1"/>
        <v>2</v>
      </c>
      <c r="K5" s="31">
        <v>2</v>
      </c>
      <c r="L5" s="31">
        <v>2</v>
      </c>
      <c r="M5" s="46">
        <f t="shared" si="2"/>
        <v>91</v>
      </c>
      <c r="N5" s="49">
        <f t="shared" si="3"/>
        <v>4</v>
      </c>
      <c r="O5" s="43">
        <f t="shared" si="4"/>
        <v>6</v>
      </c>
      <c r="P5" s="41">
        <f t="shared" si="5"/>
        <v>7</v>
      </c>
      <c r="Q5" s="28">
        <f t="shared" si="6"/>
        <v>7</v>
      </c>
      <c r="R5" s="33">
        <f t="shared" si="7"/>
        <v>1305</v>
      </c>
      <c r="S5" s="38">
        <f t="shared" si="8"/>
        <v>3</v>
      </c>
      <c r="T5" s="35">
        <v>15</v>
      </c>
    </row>
    <row r="6" spans="2:20" ht="18.75" customHeight="1">
      <c r="B6" s="19"/>
      <c r="C6" s="1"/>
      <c r="D6" s="78" t="s">
        <v>132</v>
      </c>
      <c r="E6" s="140" t="s">
        <v>112</v>
      </c>
      <c r="F6" s="23" t="s">
        <v>55</v>
      </c>
      <c r="G6" s="31">
        <v>1</v>
      </c>
      <c r="H6" s="31">
        <v>1</v>
      </c>
      <c r="I6" s="46">
        <f t="shared" si="0"/>
        <v>78</v>
      </c>
      <c r="J6" s="49">
        <f t="shared" si="1"/>
        <v>6</v>
      </c>
      <c r="K6" s="31">
        <v>0</v>
      </c>
      <c r="L6" s="31">
        <v>0</v>
      </c>
      <c r="M6" s="46">
        <f t="shared" si="2"/>
        <v>65</v>
      </c>
      <c r="N6" s="49">
        <f t="shared" si="3"/>
        <v>6.5</v>
      </c>
      <c r="O6" s="43">
        <f t="shared" si="4"/>
        <v>12.5</v>
      </c>
      <c r="P6" s="41">
        <f t="shared" si="5"/>
        <v>1</v>
      </c>
      <c r="Q6" s="28">
        <f t="shared" si="6"/>
        <v>1</v>
      </c>
      <c r="R6" s="33">
        <f t="shared" si="7"/>
        <v>870</v>
      </c>
      <c r="S6" s="38">
        <f t="shared" si="8"/>
        <v>6</v>
      </c>
      <c r="T6" s="35"/>
    </row>
    <row r="7" spans="2:20" ht="18.75" customHeight="1">
      <c r="B7" s="19"/>
      <c r="C7" s="1"/>
      <c r="D7" s="78" t="s">
        <v>133</v>
      </c>
      <c r="E7" s="140" t="s">
        <v>113</v>
      </c>
      <c r="F7" s="23" t="s">
        <v>54</v>
      </c>
      <c r="G7" s="31">
        <v>3</v>
      </c>
      <c r="H7" s="31">
        <v>3</v>
      </c>
      <c r="I7" s="46">
        <f t="shared" si="0"/>
        <v>104</v>
      </c>
      <c r="J7" s="49">
        <f t="shared" si="1"/>
        <v>4</v>
      </c>
      <c r="K7" s="31">
        <v>2</v>
      </c>
      <c r="L7" s="31">
        <v>2</v>
      </c>
      <c r="M7" s="46">
        <f t="shared" si="2"/>
        <v>91</v>
      </c>
      <c r="N7" s="49">
        <f t="shared" si="3"/>
        <v>4</v>
      </c>
      <c r="O7" s="43">
        <f t="shared" si="4"/>
        <v>8</v>
      </c>
      <c r="P7" s="41">
        <f t="shared" si="5"/>
        <v>5</v>
      </c>
      <c r="Q7" s="28">
        <f t="shared" si="6"/>
        <v>5</v>
      </c>
      <c r="R7" s="33">
        <f t="shared" si="7"/>
        <v>1160</v>
      </c>
      <c r="S7" s="38">
        <f t="shared" si="8"/>
        <v>4</v>
      </c>
      <c r="T7" s="35">
        <v>10</v>
      </c>
    </row>
    <row r="8" spans="2:20" ht="18.75" customHeight="1">
      <c r="B8" s="19"/>
      <c r="C8" s="1"/>
      <c r="D8" s="78" t="s">
        <v>134</v>
      </c>
      <c r="E8" s="140" t="s">
        <v>114</v>
      </c>
      <c r="F8" s="23" t="s">
        <v>57</v>
      </c>
      <c r="G8" s="31">
        <v>2</v>
      </c>
      <c r="H8" s="31">
        <v>2</v>
      </c>
      <c r="I8" s="46">
        <f t="shared" si="0"/>
        <v>91</v>
      </c>
      <c r="J8" s="49">
        <f t="shared" si="1"/>
        <v>5</v>
      </c>
      <c r="K8" s="31">
        <v>2</v>
      </c>
      <c r="L8" s="31">
        <v>2</v>
      </c>
      <c r="M8" s="46">
        <f t="shared" si="2"/>
        <v>91</v>
      </c>
      <c r="N8" s="49">
        <f t="shared" si="3"/>
        <v>4</v>
      </c>
      <c r="O8" s="43">
        <f t="shared" si="4"/>
        <v>9</v>
      </c>
      <c r="P8" s="41">
        <f t="shared" si="5"/>
        <v>4</v>
      </c>
      <c r="Q8" s="28">
        <f t="shared" si="6"/>
        <v>4</v>
      </c>
      <c r="R8" s="33">
        <f t="shared" si="7"/>
        <v>1015</v>
      </c>
      <c r="S8" s="38">
        <f t="shared" si="8"/>
        <v>5</v>
      </c>
      <c r="T8" s="35">
        <v>5</v>
      </c>
    </row>
    <row r="9" spans="2:20" ht="18.75" customHeight="1">
      <c r="B9" s="19"/>
      <c r="C9" s="1"/>
      <c r="D9" s="78" t="s">
        <v>135</v>
      </c>
      <c r="E9" s="141" t="s">
        <v>95</v>
      </c>
      <c r="F9" s="23" t="s">
        <v>50</v>
      </c>
      <c r="G9" s="31">
        <v>5</v>
      </c>
      <c r="H9" s="31">
        <v>5</v>
      </c>
      <c r="I9" s="46">
        <f t="shared" si="0"/>
        <v>117</v>
      </c>
      <c r="J9" s="49">
        <f t="shared" si="1"/>
        <v>2</v>
      </c>
      <c r="K9" s="31">
        <v>3</v>
      </c>
      <c r="L9" s="31">
        <v>3</v>
      </c>
      <c r="M9" s="46">
        <f t="shared" si="2"/>
        <v>130</v>
      </c>
      <c r="N9" s="49">
        <f t="shared" si="3"/>
        <v>2</v>
      </c>
      <c r="O9" s="43">
        <f t="shared" si="4"/>
        <v>4</v>
      </c>
      <c r="P9" s="41">
        <f t="shared" si="5"/>
        <v>8</v>
      </c>
      <c r="Q9" s="28">
        <f t="shared" si="6"/>
        <v>8</v>
      </c>
      <c r="R9" s="33">
        <f t="shared" si="7"/>
        <v>1450</v>
      </c>
      <c r="S9" s="38">
        <f t="shared" si="8"/>
        <v>2</v>
      </c>
      <c r="T9" s="35">
        <v>20</v>
      </c>
    </row>
    <row r="10" spans="2:20" ht="18.75" customHeight="1" thickBot="1">
      <c r="B10" s="20"/>
      <c r="C10" s="21"/>
      <c r="D10" s="80"/>
      <c r="E10" s="157" t="s">
        <v>94</v>
      </c>
      <c r="F10" s="24" t="s">
        <v>53</v>
      </c>
      <c r="G10" s="158">
        <v>0</v>
      </c>
      <c r="H10" s="158">
        <v>0</v>
      </c>
      <c r="I10" s="47">
        <f t="shared" si="0"/>
        <v>65</v>
      </c>
      <c r="J10" s="50">
        <v>8</v>
      </c>
      <c r="K10" s="158">
        <v>0</v>
      </c>
      <c r="L10" s="158">
        <v>0</v>
      </c>
      <c r="M10" s="47">
        <f t="shared" si="2"/>
        <v>65</v>
      </c>
      <c r="N10" s="50">
        <v>8</v>
      </c>
      <c r="O10" s="44">
        <f t="shared" si="4"/>
        <v>16</v>
      </c>
      <c r="P10" s="159">
        <f t="shared" si="5"/>
        <v>0</v>
      </c>
      <c r="Q10" s="160">
        <f t="shared" si="6"/>
        <v>0</v>
      </c>
      <c r="R10" s="34">
        <f t="shared" si="7"/>
        <v>725</v>
      </c>
      <c r="S10" s="39">
        <v>8</v>
      </c>
      <c r="T10" s="36"/>
    </row>
    <row r="11" spans="2:20" ht="18.75" customHeight="1" hidden="1">
      <c r="B11" s="142"/>
      <c r="C11" s="143"/>
      <c r="D11" s="144"/>
      <c r="E11" s="145"/>
      <c r="F11" s="146" t="s">
        <v>51</v>
      </c>
      <c r="G11" s="147">
        <v>-2</v>
      </c>
      <c r="H11" s="147">
        <v>-2</v>
      </c>
      <c r="I11" s="148">
        <f t="shared" si="0"/>
        <v>0</v>
      </c>
      <c r="J11" s="149">
        <f t="shared" si="1"/>
        <v>10</v>
      </c>
      <c r="K11" s="147">
        <v>-2</v>
      </c>
      <c r="L11" s="147">
        <v>-2</v>
      </c>
      <c r="M11" s="148">
        <f t="shared" si="2"/>
        <v>0</v>
      </c>
      <c r="N11" s="149">
        <f t="shared" si="3"/>
        <v>10</v>
      </c>
      <c r="O11" s="150">
        <f t="shared" si="4"/>
        <v>20</v>
      </c>
      <c r="P11" s="151">
        <f t="shared" si="5"/>
        <v>-4</v>
      </c>
      <c r="Q11" s="152">
        <f t="shared" si="6"/>
        <v>-4</v>
      </c>
      <c r="R11" s="153">
        <f t="shared" si="7"/>
        <v>0</v>
      </c>
      <c r="S11" s="154">
        <f t="shared" si="8"/>
        <v>10</v>
      </c>
      <c r="T11" s="155"/>
    </row>
    <row r="12" spans="2:20" ht="18.75" customHeight="1" hidden="1">
      <c r="B12" s="19"/>
      <c r="C12" s="1"/>
      <c r="D12" s="78"/>
      <c r="E12" s="140"/>
      <c r="F12" s="23" t="s">
        <v>60</v>
      </c>
      <c r="G12" s="147">
        <v>-2</v>
      </c>
      <c r="H12" s="147">
        <v>-2</v>
      </c>
      <c r="I12" s="46">
        <f t="shared" si="0"/>
        <v>0</v>
      </c>
      <c r="J12" s="49">
        <f t="shared" si="1"/>
        <v>10</v>
      </c>
      <c r="K12" s="147">
        <v>-2</v>
      </c>
      <c r="L12" s="147">
        <v>-2</v>
      </c>
      <c r="M12" s="46">
        <f t="shared" si="2"/>
        <v>0</v>
      </c>
      <c r="N12" s="49">
        <f t="shared" si="3"/>
        <v>10</v>
      </c>
      <c r="O12" s="43">
        <f t="shared" si="4"/>
        <v>20</v>
      </c>
      <c r="P12" s="41">
        <f t="shared" si="5"/>
        <v>-4</v>
      </c>
      <c r="Q12" s="28">
        <f t="shared" si="6"/>
        <v>-4</v>
      </c>
      <c r="R12" s="33">
        <f t="shared" si="7"/>
        <v>0</v>
      </c>
      <c r="S12" s="38">
        <f t="shared" si="8"/>
        <v>10</v>
      </c>
      <c r="T12" s="35"/>
    </row>
    <row r="13" spans="2:20" ht="18.75" customHeight="1" hidden="1">
      <c r="B13" s="19"/>
      <c r="C13" s="1"/>
      <c r="D13" s="78"/>
      <c r="E13" s="51"/>
      <c r="F13" s="23" t="s">
        <v>48</v>
      </c>
      <c r="G13" s="147">
        <v>-2</v>
      </c>
      <c r="H13" s="147">
        <v>-2</v>
      </c>
      <c r="I13" s="46">
        <f t="shared" si="0"/>
        <v>0</v>
      </c>
      <c r="J13" s="49">
        <f t="shared" si="1"/>
        <v>10</v>
      </c>
      <c r="K13" s="147">
        <v>-2</v>
      </c>
      <c r="L13" s="147">
        <v>-2</v>
      </c>
      <c r="M13" s="46">
        <f t="shared" si="2"/>
        <v>0</v>
      </c>
      <c r="N13" s="49">
        <f t="shared" si="3"/>
        <v>10</v>
      </c>
      <c r="O13" s="43">
        <f t="shared" si="4"/>
        <v>20</v>
      </c>
      <c r="P13" s="41">
        <f t="shared" si="5"/>
        <v>-4</v>
      </c>
      <c r="Q13" s="28">
        <f t="shared" si="6"/>
        <v>-4</v>
      </c>
      <c r="R13" s="33">
        <f t="shared" si="7"/>
        <v>0</v>
      </c>
      <c r="S13" s="38">
        <f t="shared" si="8"/>
        <v>10</v>
      </c>
      <c r="T13" s="35"/>
    </row>
    <row r="14" spans="2:20" ht="18.75" customHeight="1" hidden="1">
      <c r="B14" s="19"/>
      <c r="C14" s="1"/>
      <c r="D14" s="7"/>
      <c r="E14" s="51"/>
      <c r="F14" s="23" t="s">
        <v>56</v>
      </c>
      <c r="G14" s="147">
        <v>-2</v>
      </c>
      <c r="H14" s="147">
        <v>-2</v>
      </c>
      <c r="I14" s="46">
        <f t="shared" si="0"/>
        <v>0</v>
      </c>
      <c r="J14" s="49">
        <f t="shared" si="1"/>
        <v>10</v>
      </c>
      <c r="K14" s="147">
        <v>-2</v>
      </c>
      <c r="L14" s="147">
        <v>-2</v>
      </c>
      <c r="M14" s="46">
        <f t="shared" si="2"/>
        <v>0</v>
      </c>
      <c r="N14" s="49">
        <f t="shared" si="3"/>
        <v>10</v>
      </c>
      <c r="O14" s="43">
        <f t="shared" si="4"/>
        <v>20</v>
      </c>
      <c r="P14" s="86">
        <f t="shared" si="5"/>
        <v>-4</v>
      </c>
      <c r="Q14" s="87">
        <f t="shared" si="6"/>
        <v>-4</v>
      </c>
      <c r="R14" s="33">
        <f t="shared" si="7"/>
        <v>0</v>
      </c>
      <c r="S14" s="38">
        <f t="shared" si="8"/>
        <v>10</v>
      </c>
      <c r="T14" s="35"/>
    </row>
    <row r="15" spans="2:20" ht="18.75" customHeight="1" hidden="1" thickBot="1">
      <c r="B15" s="20"/>
      <c r="C15" s="21"/>
      <c r="D15" s="80"/>
      <c r="E15" s="52"/>
      <c r="F15" s="24" t="s">
        <v>49</v>
      </c>
      <c r="G15" s="147">
        <v>-2</v>
      </c>
      <c r="H15" s="147">
        <v>-2</v>
      </c>
      <c r="I15" s="47">
        <f t="shared" si="0"/>
        <v>0</v>
      </c>
      <c r="J15" s="49">
        <f t="shared" si="1"/>
        <v>10</v>
      </c>
      <c r="K15" s="147">
        <v>-2</v>
      </c>
      <c r="L15" s="147">
        <v>-2</v>
      </c>
      <c r="M15" s="47">
        <f t="shared" si="2"/>
        <v>0</v>
      </c>
      <c r="N15" s="49">
        <f t="shared" si="3"/>
        <v>10</v>
      </c>
      <c r="O15" s="44">
        <f t="shared" si="4"/>
        <v>20</v>
      </c>
      <c r="P15" s="88">
        <f t="shared" si="5"/>
        <v>-4</v>
      </c>
      <c r="Q15" s="89">
        <f t="shared" si="6"/>
        <v>-4</v>
      </c>
      <c r="R15" s="34">
        <f t="shared" si="7"/>
        <v>0</v>
      </c>
      <c r="S15" s="38">
        <f t="shared" si="8"/>
        <v>10</v>
      </c>
      <c r="T15" s="36"/>
    </row>
    <row r="16" spans="2:20" ht="12.75">
      <c r="B16" s="77"/>
      <c r="C16" s="77"/>
      <c r="D16" s="77"/>
      <c r="E16" s="77"/>
      <c r="F16" s="77"/>
      <c r="G16" s="77"/>
      <c r="H16" s="77"/>
      <c r="I16" s="77"/>
      <c r="J16" s="77">
        <f>SUM(J4:J15)</f>
        <v>79</v>
      </c>
      <c r="K16" s="77"/>
      <c r="L16" s="77"/>
      <c r="M16" s="77"/>
      <c r="N16" s="77">
        <f>SUM(N4:N15)</f>
        <v>79.5</v>
      </c>
      <c r="O16" s="77">
        <f>SUM(O4:O15)</f>
        <v>158.5</v>
      </c>
      <c r="P16" s="77"/>
      <c r="Q16" s="77"/>
      <c r="R16" s="77"/>
      <c r="S16" s="77">
        <f>SUM(S4:S15)</f>
        <v>79</v>
      </c>
      <c r="T16" s="77">
        <f>SUM(T4:T15)</f>
        <v>75</v>
      </c>
    </row>
  </sheetData>
  <sheetProtection/>
  <mergeCells count="2">
    <mergeCell ref="B2:T2"/>
    <mergeCell ref="B3:C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T9" sqref="T9"/>
    </sheetView>
  </sheetViews>
  <sheetFormatPr defaultColWidth="9.140625" defaultRowHeight="12.75"/>
  <cols>
    <col min="1" max="1" width="3.28125" style="0" customWidth="1"/>
    <col min="2" max="3" width="5.57421875" style="0" customWidth="1"/>
    <col min="4" max="4" width="20.57421875" style="0" customWidth="1"/>
    <col min="5" max="5" width="14.57421875" style="0" customWidth="1"/>
    <col min="6" max="6" width="0.2890625" style="0" customWidth="1"/>
    <col min="7" max="7" width="8.421875" style="0" customWidth="1"/>
    <col min="8" max="8" width="7.7109375" style="0" customWidth="1"/>
    <col min="9" max="9" width="10.28125" style="0" hidden="1" customWidth="1"/>
    <col min="11" max="11" width="7.8515625" style="0" customWidth="1"/>
    <col min="12" max="12" width="7.7109375" style="0" customWidth="1"/>
    <col min="13" max="13" width="0" style="0" hidden="1" customWidth="1"/>
    <col min="15" max="15" width="10.57421875" style="0" customWidth="1"/>
    <col min="17" max="17" width="8.28125" style="0" customWidth="1"/>
    <col min="18" max="18" width="0" style="0" hidden="1" customWidth="1"/>
  </cols>
  <sheetData>
    <row r="1" ht="13.5" thickBot="1"/>
    <row r="2" spans="2:20" ht="18" customHeight="1" thickBot="1">
      <c r="B2" s="229" t="s">
        <v>108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1"/>
    </row>
    <row r="3" spans="2:20" ht="57" customHeight="1" thickBot="1">
      <c r="B3" s="232" t="s">
        <v>0</v>
      </c>
      <c r="C3" s="233"/>
      <c r="D3" s="203" t="s">
        <v>1</v>
      </c>
      <c r="E3" s="204" t="s">
        <v>2</v>
      </c>
      <c r="F3" s="205" t="s">
        <v>3</v>
      </c>
      <c r="G3" s="206" t="s">
        <v>4</v>
      </c>
      <c r="H3" s="26" t="s">
        <v>5</v>
      </c>
      <c r="I3" s="207"/>
      <c r="J3" s="208" t="s">
        <v>6</v>
      </c>
      <c r="K3" s="206" t="s">
        <v>7</v>
      </c>
      <c r="L3" s="26" t="s">
        <v>8</v>
      </c>
      <c r="M3" s="207"/>
      <c r="N3" s="207" t="s">
        <v>9</v>
      </c>
      <c r="O3" s="25" t="s">
        <v>10</v>
      </c>
      <c r="P3" s="26" t="s">
        <v>11</v>
      </c>
      <c r="Q3" s="27" t="s">
        <v>12</v>
      </c>
      <c r="R3" s="209"/>
      <c r="S3" s="210" t="s">
        <v>13</v>
      </c>
      <c r="T3" s="27" t="s">
        <v>14</v>
      </c>
    </row>
    <row r="4" spans="2:20" ht="18.75" customHeight="1">
      <c r="B4" s="29"/>
      <c r="C4" s="45"/>
      <c r="D4" s="211" t="s">
        <v>136</v>
      </c>
      <c r="E4" s="139" t="s">
        <v>110</v>
      </c>
      <c r="F4" s="22" t="s">
        <v>52</v>
      </c>
      <c r="G4" s="29">
        <v>4</v>
      </c>
      <c r="H4" s="29">
        <v>4</v>
      </c>
      <c r="I4" s="45">
        <f aca="true" t="shared" si="0" ref="I4:I15">COUNTIF(G$4:G$15,"&lt;"&amp;G4)*ROWS(G$4:G$15)+COUNTIF(H$4:H$15,"&lt;"&amp;H4)</f>
        <v>143</v>
      </c>
      <c r="J4" s="48">
        <f aca="true" t="shared" si="1" ref="J4:J15">IF(COUNTIF(I$4:I$15,I4)&gt;1,RANK(I4,I$4:I$15,0)+(COUNT(I$4:I$15)+1-RANK(I4,I$4:I$15,0)-RANK(I4,I$4:I$15,1))/2,RANK(I4,I$4:I$15,0)+(COUNT(I$4:I$15)+1-RANK(I4,I$4:I$15,0)-RANK(I4,I$4:I$15,1)))</f>
        <v>1</v>
      </c>
      <c r="K4" s="29">
        <v>5</v>
      </c>
      <c r="L4" s="29">
        <v>5</v>
      </c>
      <c r="M4" s="45">
        <f aca="true" t="shared" si="2" ref="M4:M15">COUNTIF(K$4:K$15,"&lt;"&amp;K4)*ROWS(K$4:K$15)+COUNTIF(L$4:L$15,"&lt;"&amp;L4)</f>
        <v>130</v>
      </c>
      <c r="N4" s="48">
        <f aca="true" t="shared" si="3" ref="N4:N15">IF(COUNTIF(M$4:M$15,M4)&gt;1,RANK(M4,M$4:M$15,0)+(COUNT(M$4:M$15)+1-RANK(M4,M$4:M$15,0)-RANK(M4,M$4:M$15,1))/2,RANK(M4,M$4:M$15,0)+(COUNT(M$4:M$15)+1-RANK(M4,M$4:M$15,0)-RANK(M4,M$4:M$15,1)))</f>
        <v>2</v>
      </c>
      <c r="O4" s="42">
        <f aca="true" t="shared" si="4" ref="O4:O15">SUM(J4,N4)</f>
        <v>3</v>
      </c>
      <c r="P4" s="40">
        <f aca="true" t="shared" si="5" ref="P4:P15">SUM(K4,G4)</f>
        <v>9</v>
      </c>
      <c r="Q4" s="30">
        <f aca="true" t="shared" si="6" ref="Q4:Q15">SUM(L4,H4)</f>
        <v>9</v>
      </c>
      <c r="R4" s="32">
        <f aca="true" t="shared" si="7" ref="R4:R15">(COUNTIF(O$4:O$15,"&gt;"&amp;O4)*ROWS(O$4:O$14)+COUNTIF(P$4:P$15,"&lt;"&amp;P4))*ROWS(O$4:O$15)+COUNTIF(Q$4:Q$15,"&lt;"&amp;Q4)</f>
        <v>1582</v>
      </c>
      <c r="S4" s="37">
        <f aca="true" t="shared" si="8" ref="S4:S15">IF(COUNTIF(R$4:R$15,R4)&gt;1,RANK(R4,R$4:R$15,0)+(COUNT(R$4:R$15)+1-RANK(R4,R$4:R$15,0)-RANK(R4,R$4:R$15,1))/2,RANK(R4,R$4:R$15,0)+(COUNT(R$4:R$15)+1-RANK(R4,R$4:R$15,0)-RANK(R4,R$4:R$15,1)))</f>
        <v>1</v>
      </c>
      <c r="T4" s="156">
        <v>25</v>
      </c>
    </row>
    <row r="5" spans="2:20" ht="18.75" customHeight="1">
      <c r="B5" s="31"/>
      <c r="C5" s="46"/>
      <c r="D5" s="212" t="s">
        <v>137</v>
      </c>
      <c r="E5" s="140" t="s">
        <v>111</v>
      </c>
      <c r="F5" s="23" t="s">
        <v>58</v>
      </c>
      <c r="G5" s="31">
        <v>2</v>
      </c>
      <c r="H5" s="31">
        <v>2</v>
      </c>
      <c r="I5" s="46">
        <f t="shared" si="0"/>
        <v>104</v>
      </c>
      <c r="J5" s="49">
        <f t="shared" si="1"/>
        <v>4</v>
      </c>
      <c r="K5" s="31">
        <v>1</v>
      </c>
      <c r="L5" s="31">
        <v>1</v>
      </c>
      <c r="M5" s="46">
        <f t="shared" si="2"/>
        <v>91</v>
      </c>
      <c r="N5" s="49">
        <f t="shared" si="3"/>
        <v>4.5</v>
      </c>
      <c r="O5" s="43">
        <f t="shared" si="4"/>
        <v>8.5</v>
      </c>
      <c r="P5" s="41">
        <f t="shared" si="5"/>
        <v>3</v>
      </c>
      <c r="Q5" s="28">
        <f t="shared" si="6"/>
        <v>3</v>
      </c>
      <c r="R5" s="33">
        <f t="shared" si="7"/>
        <v>1015</v>
      </c>
      <c r="S5" s="38">
        <f t="shared" si="8"/>
        <v>4.5</v>
      </c>
      <c r="T5" s="35">
        <v>7.5</v>
      </c>
    </row>
    <row r="6" spans="2:20" ht="18.75" customHeight="1">
      <c r="B6" s="31"/>
      <c r="C6" s="46"/>
      <c r="D6" s="212" t="s">
        <v>138</v>
      </c>
      <c r="E6" s="140" t="s">
        <v>112</v>
      </c>
      <c r="F6" s="23" t="s">
        <v>55</v>
      </c>
      <c r="G6" s="31">
        <v>3</v>
      </c>
      <c r="H6" s="31">
        <v>3</v>
      </c>
      <c r="I6" s="46">
        <f t="shared" si="0"/>
        <v>117</v>
      </c>
      <c r="J6" s="49">
        <f t="shared" si="1"/>
        <v>2.5</v>
      </c>
      <c r="K6" s="31">
        <v>7</v>
      </c>
      <c r="L6" s="31">
        <v>7</v>
      </c>
      <c r="M6" s="46">
        <f t="shared" si="2"/>
        <v>143</v>
      </c>
      <c r="N6" s="49">
        <f t="shared" si="3"/>
        <v>1</v>
      </c>
      <c r="O6" s="43">
        <f t="shared" si="4"/>
        <v>3.5</v>
      </c>
      <c r="P6" s="41">
        <f t="shared" si="5"/>
        <v>10</v>
      </c>
      <c r="Q6" s="28">
        <f t="shared" si="6"/>
        <v>10</v>
      </c>
      <c r="R6" s="33">
        <f t="shared" si="7"/>
        <v>1463</v>
      </c>
      <c r="S6" s="38">
        <f t="shared" si="8"/>
        <v>2</v>
      </c>
      <c r="T6" s="35">
        <v>20</v>
      </c>
    </row>
    <row r="7" spans="2:20" ht="18.75" customHeight="1">
      <c r="B7" s="31"/>
      <c r="C7" s="46"/>
      <c r="D7" s="212" t="s">
        <v>139</v>
      </c>
      <c r="E7" s="140" t="s">
        <v>113</v>
      </c>
      <c r="F7" s="23" t="s">
        <v>54</v>
      </c>
      <c r="G7" s="31">
        <v>0</v>
      </c>
      <c r="H7" s="31">
        <v>0</v>
      </c>
      <c r="I7" s="46">
        <f t="shared" si="0"/>
        <v>78</v>
      </c>
      <c r="J7" s="49">
        <f t="shared" si="1"/>
        <v>6</v>
      </c>
      <c r="K7" s="31">
        <v>1</v>
      </c>
      <c r="L7" s="31">
        <v>1</v>
      </c>
      <c r="M7" s="46">
        <f t="shared" si="2"/>
        <v>91</v>
      </c>
      <c r="N7" s="49">
        <f t="shared" si="3"/>
        <v>4.5</v>
      </c>
      <c r="O7" s="43">
        <f t="shared" si="4"/>
        <v>10.5</v>
      </c>
      <c r="P7" s="41">
        <f t="shared" si="5"/>
        <v>1</v>
      </c>
      <c r="Q7" s="28">
        <f t="shared" si="6"/>
        <v>1</v>
      </c>
      <c r="R7" s="33">
        <f t="shared" si="7"/>
        <v>870</v>
      </c>
      <c r="S7" s="38">
        <f t="shared" si="8"/>
        <v>6</v>
      </c>
      <c r="T7" s="35"/>
    </row>
    <row r="8" spans="2:20" ht="18.75" customHeight="1">
      <c r="B8" s="31"/>
      <c r="C8" s="46"/>
      <c r="D8" s="213" t="s">
        <v>140</v>
      </c>
      <c r="E8" s="140" t="s">
        <v>114</v>
      </c>
      <c r="F8" s="23" t="s">
        <v>57</v>
      </c>
      <c r="G8" s="31">
        <v>1</v>
      </c>
      <c r="H8" s="31">
        <v>1</v>
      </c>
      <c r="I8" s="46">
        <f t="shared" si="0"/>
        <v>91</v>
      </c>
      <c r="J8" s="49">
        <f t="shared" si="1"/>
        <v>5</v>
      </c>
      <c r="K8" s="31">
        <v>2</v>
      </c>
      <c r="L8" s="31">
        <v>2</v>
      </c>
      <c r="M8" s="46">
        <f t="shared" si="2"/>
        <v>117</v>
      </c>
      <c r="N8" s="49">
        <f t="shared" si="3"/>
        <v>3</v>
      </c>
      <c r="O8" s="43">
        <f t="shared" si="4"/>
        <v>8</v>
      </c>
      <c r="P8" s="41">
        <f t="shared" si="5"/>
        <v>3</v>
      </c>
      <c r="Q8" s="28">
        <f t="shared" si="6"/>
        <v>3</v>
      </c>
      <c r="R8" s="33">
        <f t="shared" si="7"/>
        <v>1279</v>
      </c>
      <c r="S8" s="38">
        <f t="shared" si="8"/>
        <v>3</v>
      </c>
      <c r="T8" s="35">
        <v>15</v>
      </c>
    </row>
    <row r="9" spans="2:20" ht="18.75" customHeight="1">
      <c r="B9" s="31"/>
      <c r="C9" s="46"/>
      <c r="D9" s="212" t="s">
        <v>141</v>
      </c>
      <c r="E9" s="141" t="s">
        <v>95</v>
      </c>
      <c r="F9" s="23" t="s">
        <v>50</v>
      </c>
      <c r="G9" s="31">
        <v>3</v>
      </c>
      <c r="H9" s="31">
        <v>3</v>
      </c>
      <c r="I9" s="46">
        <f t="shared" si="0"/>
        <v>117</v>
      </c>
      <c r="J9" s="49">
        <f t="shared" si="1"/>
        <v>2.5</v>
      </c>
      <c r="K9" s="31">
        <v>0</v>
      </c>
      <c r="L9" s="31">
        <v>0</v>
      </c>
      <c r="M9" s="46">
        <f t="shared" si="2"/>
        <v>78</v>
      </c>
      <c r="N9" s="49">
        <f t="shared" si="3"/>
        <v>6</v>
      </c>
      <c r="O9" s="43">
        <f t="shared" si="4"/>
        <v>8.5</v>
      </c>
      <c r="P9" s="41">
        <f t="shared" si="5"/>
        <v>3</v>
      </c>
      <c r="Q9" s="28">
        <f t="shared" si="6"/>
        <v>3</v>
      </c>
      <c r="R9" s="33">
        <f t="shared" si="7"/>
        <v>1015</v>
      </c>
      <c r="S9" s="38">
        <f t="shared" si="8"/>
        <v>4.5</v>
      </c>
      <c r="T9" s="35">
        <v>7.5</v>
      </c>
    </row>
    <row r="10" spans="2:20" ht="18.75" customHeight="1" thickBot="1">
      <c r="B10" s="158"/>
      <c r="C10" s="47"/>
      <c r="D10" s="214"/>
      <c r="E10" s="157" t="s">
        <v>94</v>
      </c>
      <c r="F10" s="24" t="s">
        <v>53</v>
      </c>
      <c r="G10" s="158">
        <v>-1</v>
      </c>
      <c r="H10" s="158">
        <v>-1</v>
      </c>
      <c r="I10" s="47">
        <f t="shared" si="0"/>
        <v>65</v>
      </c>
      <c r="J10" s="50">
        <v>8</v>
      </c>
      <c r="K10" s="158">
        <v>-1</v>
      </c>
      <c r="L10" s="158">
        <v>-1</v>
      </c>
      <c r="M10" s="47">
        <f t="shared" si="2"/>
        <v>65</v>
      </c>
      <c r="N10" s="50">
        <v>8</v>
      </c>
      <c r="O10" s="44">
        <f t="shared" si="4"/>
        <v>16</v>
      </c>
      <c r="P10" s="159">
        <f t="shared" si="5"/>
        <v>-2</v>
      </c>
      <c r="Q10" s="160">
        <f t="shared" si="6"/>
        <v>-2</v>
      </c>
      <c r="R10" s="34">
        <f t="shared" si="7"/>
        <v>725</v>
      </c>
      <c r="S10" s="39">
        <v>8</v>
      </c>
      <c r="T10" s="36"/>
    </row>
    <row r="11" spans="2:20" ht="18.75" customHeight="1" hidden="1">
      <c r="B11" s="142" t="s">
        <v>46</v>
      </c>
      <c r="C11" s="143"/>
      <c r="D11" s="144"/>
      <c r="E11" s="145"/>
      <c r="F11" s="146" t="s">
        <v>51</v>
      </c>
      <c r="G11" s="147">
        <v>-2</v>
      </c>
      <c r="H11" s="147">
        <v>-2</v>
      </c>
      <c r="I11" s="148">
        <f t="shared" si="0"/>
        <v>0</v>
      </c>
      <c r="J11" s="149">
        <f t="shared" si="1"/>
        <v>10</v>
      </c>
      <c r="K11" s="147">
        <v>-2</v>
      </c>
      <c r="L11" s="147">
        <v>-2</v>
      </c>
      <c r="M11" s="148">
        <f t="shared" si="2"/>
        <v>0</v>
      </c>
      <c r="N11" s="149">
        <f t="shared" si="3"/>
        <v>10</v>
      </c>
      <c r="O11" s="150">
        <f t="shared" si="4"/>
        <v>20</v>
      </c>
      <c r="P11" s="151">
        <f t="shared" si="5"/>
        <v>-4</v>
      </c>
      <c r="Q11" s="152">
        <f t="shared" si="6"/>
        <v>-4</v>
      </c>
      <c r="R11" s="153">
        <f t="shared" si="7"/>
        <v>0</v>
      </c>
      <c r="S11" s="154">
        <f t="shared" si="8"/>
        <v>10</v>
      </c>
      <c r="T11" s="155"/>
    </row>
    <row r="12" spans="2:20" ht="18.75" customHeight="1" hidden="1">
      <c r="B12" s="19" t="s">
        <v>41</v>
      </c>
      <c r="C12" s="1"/>
      <c r="D12" s="78"/>
      <c r="E12" s="140"/>
      <c r="F12" s="23" t="s">
        <v>60</v>
      </c>
      <c r="G12" s="147">
        <v>-2</v>
      </c>
      <c r="H12" s="147">
        <v>-2</v>
      </c>
      <c r="I12" s="46">
        <f t="shared" si="0"/>
        <v>0</v>
      </c>
      <c r="J12" s="49">
        <f t="shared" si="1"/>
        <v>10</v>
      </c>
      <c r="K12" s="147">
        <v>-2</v>
      </c>
      <c r="L12" s="147">
        <v>-2</v>
      </c>
      <c r="M12" s="46">
        <f t="shared" si="2"/>
        <v>0</v>
      </c>
      <c r="N12" s="49">
        <f t="shared" si="3"/>
        <v>10</v>
      </c>
      <c r="O12" s="43">
        <f t="shared" si="4"/>
        <v>20</v>
      </c>
      <c r="P12" s="41">
        <f t="shared" si="5"/>
        <v>-4</v>
      </c>
      <c r="Q12" s="28">
        <f t="shared" si="6"/>
        <v>-4</v>
      </c>
      <c r="R12" s="33">
        <f t="shared" si="7"/>
        <v>0</v>
      </c>
      <c r="S12" s="38">
        <f t="shared" si="8"/>
        <v>10</v>
      </c>
      <c r="T12" s="35"/>
    </row>
    <row r="13" spans="2:20" ht="18.75" customHeight="1" hidden="1">
      <c r="B13" s="19" t="s">
        <v>45</v>
      </c>
      <c r="C13" s="1"/>
      <c r="D13" s="78"/>
      <c r="E13" s="51"/>
      <c r="F13" s="23" t="s">
        <v>48</v>
      </c>
      <c r="G13" s="147">
        <v>-2</v>
      </c>
      <c r="H13" s="147">
        <v>-2</v>
      </c>
      <c r="I13" s="46">
        <f t="shared" si="0"/>
        <v>0</v>
      </c>
      <c r="J13" s="49">
        <f t="shared" si="1"/>
        <v>10</v>
      </c>
      <c r="K13" s="147">
        <v>-2</v>
      </c>
      <c r="L13" s="147">
        <v>-2</v>
      </c>
      <c r="M13" s="46">
        <f t="shared" si="2"/>
        <v>0</v>
      </c>
      <c r="N13" s="49">
        <f t="shared" si="3"/>
        <v>10</v>
      </c>
      <c r="O13" s="43">
        <f t="shared" si="4"/>
        <v>20</v>
      </c>
      <c r="P13" s="41">
        <f t="shared" si="5"/>
        <v>-4</v>
      </c>
      <c r="Q13" s="28">
        <f t="shared" si="6"/>
        <v>-4</v>
      </c>
      <c r="R13" s="33">
        <f t="shared" si="7"/>
        <v>0</v>
      </c>
      <c r="S13" s="38">
        <f t="shared" si="8"/>
        <v>10</v>
      </c>
      <c r="T13" s="35"/>
    </row>
    <row r="14" spans="2:20" ht="18.75" customHeight="1" hidden="1">
      <c r="B14" s="19"/>
      <c r="C14" s="1"/>
      <c r="D14" s="7"/>
      <c r="E14" s="51"/>
      <c r="F14" s="23" t="s">
        <v>56</v>
      </c>
      <c r="G14" s="147">
        <v>-2</v>
      </c>
      <c r="H14" s="147">
        <v>-2</v>
      </c>
      <c r="I14" s="46">
        <f t="shared" si="0"/>
        <v>0</v>
      </c>
      <c r="J14" s="49">
        <f t="shared" si="1"/>
        <v>10</v>
      </c>
      <c r="K14" s="147">
        <v>-2</v>
      </c>
      <c r="L14" s="147">
        <v>-2</v>
      </c>
      <c r="M14" s="46">
        <f t="shared" si="2"/>
        <v>0</v>
      </c>
      <c r="N14" s="49">
        <f t="shared" si="3"/>
        <v>10</v>
      </c>
      <c r="O14" s="43">
        <f t="shared" si="4"/>
        <v>20</v>
      </c>
      <c r="P14" s="41">
        <f t="shared" si="5"/>
        <v>-4</v>
      </c>
      <c r="Q14" s="28">
        <f t="shared" si="6"/>
        <v>-4</v>
      </c>
      <c r="R14" s="33">
        <f t="shared" si="7"/>
        <v>0</v>
      </c>
      <c r="S14" s="38">
        <f t="shared" si="8"/>
        <v>10</v>
      </c>
      <c r="T14" s="35"/>
    </row>
    <row r="15" spans="2:20" ht="18.75" customHeight="1" hidden="1" thickBot="1">
      <c r="B15" s="20"/>
      <c r="C15" s="21"/>
      <c r="D15" s="80"/>
      <c r="E15" s="52"/>
      <c r="F15" s="24" t="s">
        <v>49</v>
      </c>
      <c r="G15" s="147">
        <v>-2</v>
      </c>
      <c r="H15" s="147">
        <v>-2</v>
      </c>
      <c r="I15" s="47">
        <f t="shared" si="0"/>
        <v>0</v>
      </c>
      <c r="J15" s="49">
        <f t="shared" si="1"/>
        <v>10</v>
      </c>
      <c r="K15" s="147">
        <v>-2</v>
      </c>
      <c r="L15" s="147">
        <v>-2</v>
      </c>
      <c r="M15" s="47">
        <f t="shared" si="2"/>
        <v>0</v>
      </c>
      <c r="N15" s="49">
        <f t="shared" si="3"/>
        <v>10</v>
      </c>
      <c r="O15" s="44">
        <f t="shared" si="4"/>
        <v>20</v>
      </c>
      <c r="P15" s="159">
        <f t="shared" si="5"/>
        <v>-4</v>
      </c>
      <c r="Q15" s="160">
        <f t="shared" si="6"/>
        <v>-4</v>
      </c>
      <c r="R15" s="34">
        <f t="shared" si="7"/>
        <v>0</v>
      </c>
      <c r="S15" s="38">
        <f t="shared" si="8"/>
        <v>10</v>
      </c>
      <c r="T15" s="36"/>
    </row>
    <row r="16" spans="2:20" ht="12.75">
      <c r="B16" s="77"/>
      <c r="C16" s="77"/>
      <c r="D16" s="77"/>
      <c r="E16" s="77"/>
      <c r="F16" s="77"/>
      <c r="G16" s="77"/>
      <c r="H16" s="77"/>
      <c r="I16" s="77"/>
      <c r="J16" s="77">
        <f>SUM(J4:J15)</f>
        <v>79</v>
      </c>
      <c r="K16" s="77"/>
      <c r="L16" s="77"/>
      <c r="M16" s="77"/>
      <c r="N16" s="77">
        <f>SUM(N4:N15)</f>
        <v>79</v>
      </c>
      <c r="O16" s="77">
        <f>SUM(O4:O15)</f>
        <v>158</v>
      </c>
      <c r="P16" s="77"/>
      <c r="Q16" s="77"/>
      <c r="R16" s="77"/>
      <c r="S16" s="77"/>
      <c r="T16" s="77">
        <f>SUM(T4:T15)</f>
        <v>75</v>
      </c>
    </row>
  </sheetData>
  <sheetProtection/>
  <mergeCells count="2">
    <mergeCell ref="B2:T2"/>
    <mergeCell ref="B3:C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zoomScalePageLayoutView="0" workbookViewId="0" topLeftCell="A1">
      <selection activeCell="B2" sqref="B2:S2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4" width="10.57421875" style="0" customWidth="1"/>
    <col min="5" max="5" width="9.7109375" style="0" customWidth="1"/>
    <col min="6" max="6" width="8.28125" style="0" bestFit="1" customWidth="1"/>
    <col min="7" max="7" width="9.8515625" style="0" customWidth="1"/>
    <col min="8" max="8" width="9.421875" style="0" customWidth="1"/>
    <col min="9" max="9" width="8.8515625" style="0" customWidth="1"/>
    <col min="10" max="10" width="9.421875" style="0" customWidth="1"/>
    <col min="11" max="11" width="9.8515625" style="0" customWidth="1"/>
    <col min="12" max="12" width="8.7109375" style="0" customWidth="1"/>
    <col min="13" max="13" width="10.00390625" style="0" customWidth="1"/>
    <col min="14" max="14" width="9.8515625" style="0" customWidth="1"/>
    <col min="15" max="15" width="9.00390625" style="0" customWidth="1"/>
    <col min="16" max="16" width="17.57421875" style="0" customWidth="1"/>
    <col min="17" max="17" width="11.57421875" style="0" customWidth="1"/>
    <col min="18" max="18" width="10.8515625" style="0" customWidth="1"/>
    <col min="19" max="19" width="10.14062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2.75">
      <c r="A1" s="5"/>
    </row>
    <row r="2" spans="1:19" ht="54" customHeight="1">
      <c r="A2" s="5"/>
      <c r="B2" s="236" t="s">
        <v>118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</row>
    <row r="3" spans="1:26" ht="16.5" customHeight="1">
      <c r="A3" s="5"/>
      <c r="B3" s="239" t="s">
        <v>61</v>
      </c>
      <c r="C3" s="234" t="s">
        <v>2</v>
      </c>
      <c r="D3" s="234" t="s">
        <v>62</v>
      </c>
      <c r="E3" s="238"/>
      <c r="F3" s="238"/>
      <c r="G3" s="234" t="s">
        <v>63</v>
      </c>
      <c r="H3" s="238"/>
      <c r="I3" s="238"/>
      <c r="J3" s="234" t="s">
        <v>64</v>
      </c>
      <c r="K3" s="238"/>
      <c r="L3" s="238"/>
      <c r="M3" s="234" t="s">
        <v>65</v>
      </c>
      <c r="N3" s="238"/>
      <c r="O3" s="238"/>
      <c r="P3" s="234" t="s">
        <v>97</v>
      </c>
      <c r="Q3" s="234" t="s">
        <v>12</v>
      </c>
      <c r="R3" s="234" t="s">
        <v>66</v>
      </c>
      <c r="S3" s="234" t="s">
        <v>98</v>
      </c>
      <c r="T3" s="4" t="s">
        <v>68</v>
      </c>
      <c r="U3" s="5"/>
      <c r="V3" s="4" t="s">
        <v>69</v>
      </c>
      <c r="W3" s="4" t="s">
        <v>70</v>
      </c>
      <c r="X3" s="5"/>
      <c r="Y3" s="5"/>
      <c r="Z3" s="5"/>
    </row>
    <row r="4" spans="1:26" ht="21" thickBot="1">
      <c r="A4" s="5"/>
      <c r="B4" s="240"/>
      <c r="C4" s="235"/>
      <c r="D4" s="221" t="s">
        <v>67</v>
      </c>
      <c r="E4" s="221" t="s">
        <v>83</v>
      </c>
      <c r="F4" s="221" t="s">
        <v>84</v>
      </c>
      <c r="G4" s="221" t="s">
        <v>67</v>
      </c>
      <c r="H4" s="221" t="s">
        <v>83</v>
      </c>
      <c r="I4" s="221" t="s">
        <v>84</v>
      </c>
      <c r="J4" s="221" t="s">
        <v>67</v>
      </c>
      <c r="K4" s="221" t="s">
        <v>83</v>
      </c>
      <c r="L4" s="221" t="s">
        <v>84</v>
      </c>
      <c r="M4" s="221" t="s">
        <v>67</v>
      </c>
      <c r="N4" s="221" t="s">
        <v>83</v>
      </c>
      <c r="O4" s="221" t="s">
        <v>84</v>
      </c>
      <c r="P4" s="235"/>
      <c r="Q4" s="235"/>
      <c r="R4" s="235"/>
      <c r="S4" s="235"/>
      <c r="T4" s="4"/>
      <c r="U4" s="5"/>
      <c r="V4" s="4"/>
      <c r="W4" s="4"/>
      <c r="X4" s="5"/>
      <c r="Y4" s="5"/>
      <c r="Z4" s="5"/>
    </row>
    <row r="5" spans="1:26" ht="18" thickBot="1">
      <c r="A5" s="5"/>
      <c r="B5" s="222" t="s">
        <v>71</v>
      </c>
      <c r="C5" s="216" t="s">
        <v>110</v>
      </c>
      <c r="D5" s="57">
        <f>LOOKUP(Sobota_I_kolo_sekt_A!S4,Sobota_I_kolo_sekt_A!S4)</f>
        <v>6</v>
      </c>
      <c r="E5" s="57">
        <f>LOOKUP(Sobota_I_kolo_sekt_A!Q4,Sobota_I_kolo_sekt_A!Q4)</f>
        <v>4</v>
      </c>
      <c r="F5" s="57">
        <f>LOOKUP(Sobota_I_kolo_sekt_A!P4,Sobota_I_kolo_sekt_A!P4)</f>
        <v>4</v>
      </c>
      <c r="G5" s="57">
        <f>Sobota_I_kolo_sekt_B!S4</f>
        <v>1</v>
      </c>
      <c r="H5" s="57">
        <f>Sobota_I_kolo_sekt_B!Q4</f>
        <v>8</v>
      </c>
      <c r="I5" s="57">
        <f>Sobota_I_kolo_sekt_B!P4</f>
        <v>8</v>
      </c>
      <c r="J5" s="57">
        <f>Sobota_I_kolo_sekt_C!S4</f>
        <v>1</v>
      </c>
      <c r="K5" s="57">
        <f>Sobota_I_kolo_sekt_C!Q4</f>
        <v>11</v>
      </c>
      <c r="L5" s="57">
        <f>Sobota_I_kolo_sekt_C!P4</f>
        <v>11</v>
      </c>
      <c r="M5" s="57">
        <f>Sobota_I_kolo_sekt_D!S4</f>
        <v>1</v>
      </c>
      <c r="N5" s="57">
        <f>Sobota_I_kolo_sekt_D!Q4</f>
        <v>9</v>
      </c>
      <c r="O5" s="57">
        <f>Sobota_I_kolo_sekt_D!P4</f>
        <v>9</v>
      </c>
      <c r="P5" s="223">
        <f aca="true" t="shared" si="0" ref="P5:P16">SUM(D5,G5,J5,M5)</f>
        <v>9</v>
      </c>
      <c r="Q5" s="167">
        <f aca="true" t="shared" si="1" ref="Q5:Q16">SUM(E5,H5,K5,N5)</f>
        <v>32</v>
      </c>
      <c r="R5" s="167">
        <f aca="true" t="shared" si="2" ref="R5:R16">SUM(F5,I5,L5,O5)</f>
        <v>32</v>
      </c>
      <c r="S5" s="168">
        <v>1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7.25">
      <c r="A6" s="5"/>
      <c r="B6" s="224" t="s">
        <v>72</v>
      </c>
      <c r="C6" s="217" t="s">
        <v>111</v>
      </c>
      <c r="D6" s="62">
        <f>LOOKUP(Sobota_I_kolo_sekt_A!S5,Sobota_I_kolo_sekt_A!S5)</f>
        <v>1</v>
      </c>
      <c r="E6" s="62">
        <f>LOOKUP(Sobota_I_kolo_sekt_A!Q5,Sobota_I_kolo_sekt_A!Q5)</f>
        <v>7</v>
      </c>
      <c r="F6" s="62">
        <f>LOOKUP(Sobota_I_kolo_sekt_A!P5,Sobota_I_kolo_sekt_A!P5)</f>
        <v>7</v>
      </c>
      <c r="G6" s="62">
        <f>Sobota_I_kolo_sekt_B!S5</f>
        <v>4.5</v>
      </c>
      <c r="H6" s="62">
        <f>Sobota_I_kolo_sekt_B!Q5</f>
        <v>4</v>
      </c>
      <c r="I6" s="62">
        <f>Sobota_I_kolo_sekt_B!P5</f>
        <v>4</v>
      </c>
      <c r="J6" s="62">
        <f>Sobota_I_kolo_sekt_C!S5</f>
        <v>3</v>
      </c>
      <c r="K6" s="62">
        <f>Sobota_I_kolo_sekt_C!Q5</f>
        <v>7</v>
      </c>
      <c r="L6" s="62">
        <f>Sobota_I_kolo_sekt_C!P5</f>
        <v>7</v>
      </c>
      <c r="M6" s="62">
        <f>Sobota_I_kolo_sekt_D!S5</f>
        <v>4.5</v>
      </c>
      <c r="N6" s="62">
        <f>Sobota_I_kolo_sekt_D!Q5</f>
        <v>3</v>
      </c>
      <c r="O6" s="62">
        <f>Sobota_I_kolo_sekt_D!P5</f>
        <v>3</v>
      </c>
      <c r="P6" s="220">
        <f t="shared" si="0"/>
        <v>13</v>
      </c>
      <c r="Q6" s="137">
        <f t="shared" si="1"/>
        <v>21</v>
      </c>
      <c r="R6" s="137">
        <f t="shared" si="2"/>
        <v>21</v>
      </c>
      <c r="S6" s="169">
        <v>3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7.25">
      <c r="A7" s="5"/>
      <c r="B7" s="224" t="s">
        <v>73</v>
      </c>
      <c r="C7" s="217" t="s">
        <v>112</v>
      </c>
      <c r="D7" s="62">
        <f>LOOKUP(Sobota_I_kolo_sekt_A!S6,Sobota_I_kolo_sekt_A!S6)</f>
        <v>5</v>
      </c>
      <c r="E7" s="62">
        <f>LOOKUP(Sobota_I_kolo_sekt_A!Q6,Sobota_I_kolo_sekt_A!Q6)</f>
        <v>5</v>
      </c>
      <c r="F7" s="62">
        <f>LOOKUP(Sobota_I_kolo_sekt_A!P6,Sobota_I_kolo_sekt_A!P6)</f>
        <v>5</v>
      </c>
      <c r="G7" s="62">
        <f>Sobota_I_kolo_sekt_B!S6</f>
        <v>4.5</v>
      </c>
      <c r="H7" s="62">
        <f>Sobota_I_kolo_sekt_B!Q6</f>
        <v>4</v>
      </c>
      <c r="I7" s="62">
        <f>Sobota_I_kolo_sekt_B!P6</f>
        <v>4</v>
      </c>
      <c r="J7" s="62">
        <f>Sobota_I_kolo_sekt_C!S6</f>
        <v>6</v>
      </c>
      <c r="K7" s="62">
        <f>Sobota_I_kolo_sekt_C!Q6</f>
        <v>1</v>
      </c>
      <c r="L7" s="62">
        <f>Sobota_I_kolo_sekt_C!P6</f>
        <v>1</v>
      </c>
      <c r="M7" s="62">
        <f>Sobota_I_kolo_sekt_D!S6</f>
        <v>2</v>
      </c>
      <c r="N7" s="62">
        <f>Sobota_I_kolo_sekt_D!Q6</f>
        <v>10</v>
      </c>
      <c r="O7" s="62">
        <f>Sobota_I_kolo_sekt_D!P6</f>
        <v>10</v>
      </c>
      <c r="P7" s="220">
        <f t="shared" si="0"/>
        <v>17.5</v>
      </c>
      <c r="Q7" s="137">
        <f t="shared" si="1"/>
        <v>20</v>
      </c>
      <c r="R7" s="137">
        <f t="shared" si="2"/>
        <v>20</v>
      </c>
      <c r="S7" s="169">
        <v>6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7.25">
      <c r="A8" s="5"/>
      <c r="B8" s="224" t="s">
        <v>74</v>
      </c>
      <c r="C8" s="217" t="s">
        <v>113</v>
      </c>
      <c r="D8" s="62">
        <f>LOOKUP(Sobota_I_kolo_sekt_A!S7,Sobota_I_kolo_sekt_A!S7)</f>
        <v>4</v>
      </c>
      <c r="E8" s="62">
        <f>LOOKUP(Sobota_I_kolo_sekt_A!Q7,Sobota_I_kolo_sekt_A!Q7)</f>
        <v>7</v>
      </c>
      <c r="F8" s="62">
        <f>LOOKUP(Sobota_I_kolo_sekt_A!P7,Sobota_I_kolo_sekt_A!P7)</f>
        <v>7</v>
      </c>
      <c r="G8" s="62">
        <f>Sobota_I_kolo_sekt_B!S7</f>
        <v>3</v>
      </c>
      <c r="H8" s="62">
        <f>Sobota_I_kolo_sekt_B!Q7</f>
        <v>7</v>
      </c>
      <c r="I8" s="62">
        <f>Sobota_I_kolo_sekt_B!P7</f>
        <v>7</v>
      </c>
      <c r="J8" s="62">
        <f>Sobota_I_kolo_sekt_C!S7</f>
        <v>4</v>
      </c>
      <c r="K8" s="62">
        <f>Sobota_I_kolo_sekt_C!Q7</f>
        <v>5</v>
      </c>
      <c r="L8" s="62">
        <f>Sobota_I_kolo_sekt_C!P7</f>
        <v>5</v>
      </c>
      <c r="M8" s="62">
        <f>Sobota_I_kolo_sekt_D!S7</f>
        <v>6</v>
      </c>
      <c r="N8" s="62">
        <f>Sobota_I_kolo_sekt_D!Q7</f>
        <v>1</v>
      </c>
      <c r="O8" s="62">
        <f>Sobota_I_kolo_sekt_D!P7</f>
        <v>1</v>
      </c>
      <c r="P8" s="220">
        <f t="shared" si="0"/>
        <v>17</v>
      </c>
      <c r="Q8" s="137">
        <f t="shared" si="1"/>
        <v>20</v>
      </c>
      <c r="R8" s="137">
        <f t="shared" si="2"/>
        <v>20</v>
      </c>
      <c r="S8" s="169">
        <v>5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7.25">
      <c r="A9" s="5"/>
      <c r="B9" s="224" t="s">
        <v>75</v>
      </c>
      <c r="C9" s="217" t="s">
        <v>114</v>
      </c>
      <c r="D9" s="62">
        <f>LOOKUP(Sobota_I_kolo_sekt_A!S8,Sobota_I_kolo_sekt_A!S8)</f>
        <v>2</v>
      </c>
      <c r="E9" s="62">
        <f>LOOKUP(Sobota_I_kolo_sekt_A!Q8,Sobota_I_kolo_sekt_A!Q8)</f>
        <v>8</v>
      </c>
      <c r="F9" s="62">
        <f>LOOKUP(Sobota_I_kolo_sekt_A!P8,Sobota_I_kolo_sekt_A!P8)</f>
        <v>8</v>
      </c>
      <c r="G9" s="62">
        <f>Sobota_I_kolo_sekt_B!S8</f>
        <v>2</v>
      </c>
      <c r="H9" s="62">
        <f>Sobota_I_kolo_sekt_B!Q8</f>
        <v>7</v>
      </c>
      <c r="I9" s="62">
        <f>Sobota_I_kolo_sekt_B!P8</f>
        <v>7</v>
      </c>
      <c r="J9" s="62">
        <f>Sobota_I_kolo_sekt_C!S8</f>
        <v>5</v>
      </c>
      <c r="K9" s="62">
        <f>Sobota_I_kolo_sekt_C!Q8</f>
        <v>4</v>
      </c>
      <c r="L9" s="62">
        <f>Sobota_I_kolo_sekt_C!P8</f>
        <v>4</v>
      </c>
      <c r="M9" s="62">
        <f>Sobota_I_kolo_sekt_D!S8</f>
        <v>3</v>
      </c>
      <c r="N9" s="62">
        <f>Sobota_I_kolo_sekt_D!Q8</f>
        <v>3</v>
      </c>
      <c r="O9" s="62">
        <f>Sobota_I_kolo_sekt_D!P8</f>
        <v>3</v>
      </c>
      <c r="P9" s="220">
        <f t="shared" si="0"/>
        <v>12</v>
      </c>
      <c r="Q9" s="137">
        <f t="shared" si="1"/>
        <v>22</v>
      </c>
      <c r="R9" s="137">
        <f t="shared" si="2"/>
        <v>22</v>
      </c>
      <c r="S9" s="169">
        <v>2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7.25">
      <c r="A10" s="5"/>
      <c r="B10" s="224" t="s">
        <v>76</v>
      </c>
      <c r="C10" s="218" t="s">
        <v>95</v>
      </c>
      <c r="D10" s="62">
        <f>LOOKUP(Sobota_I_kolo_sekt_A!S9,Sobota_I_kolo_sekt_A!S9)</f>
        <v>3</v>
      </c>
      <c r="E10" s="62">
        <f>LOOKUP(Sobota_I_kolo_sekt_A!Q9,Sobota_I_kolo_sekt_A!Q9)</f>
        <v>8</v>
      </c>
      <c r="F10" s="62">
        <f>LOOKUP(Sobota_I_kolo_sekt_A!P9,Sobota_I_kolo_sekt_A!P9)</f>
        <v>8</v>
      </c>
      <c r="G10" s="62">
        <f>Sobota_I_kolo_sekt_B!S9</f>
        <v>6</v>
      </c>
      <c r="H10" s="62">
        <f>Sobota_I_kolo_sekt_B!Q9</f>
        <v>2</v>
      </c>
      <c r="I10" s="62">
        <f>Sobota_I_kolo_sekt_B!P9</f>
        <v>2</v>
      </c>
      <c r="J10" s="62">
        <f>Sobota_I_kolo_sekt_C!S9</f>
        <v>2</v>
      </c>
      <c r="K10" s="62">
        <f>Sobota_I_kolo_sekt_C!Q9</f>
        <v>8</v>
      </c>
      <c r="L10" s="62">
        <f>Sobota_I_kolo_sekt_C!P9</f>
        <v>8</v>
      </c>
      <c r="M10" s="62">
        <f>Sobota_I_kolo_sekt_D!S9</f>
        <v>4.5</v>
      </c>
      <c r="N10" s="62">
        <f>Sobota_I_kolo_sekt_D!Q9</f>
        <v>3</v>
      </c>
      <c r="O10" s="62">
        <f>Sobota_I_kolo_sekt_D!P9</f>
        <v>3</v>
      </c>
      <c r="P10" s="220">
        <f t="shared" si="0"/>
        <v>15.5</v>
      </c>
      <c r="Q10" s="137">
        <f t="shared" si="1"/>
        <v>21</v>
      </c>
      <c r="R10" s="137">
        <f t="shared" si="2"/>
        <v>21</v>
      </c>
      <c r="S10" s="169">
        <v>4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" thickBot="1">
      <c r="A11" s="5"/>
      <c r="B11" s="225" t="s">
        <v>77</v>
      </c>
      <c r="C11" s="219" t="s">
        <v>94</v>
      </c>
      <c r="D11" s="67">
        <f>LOOKUP(Sobota_I_kolo_sekt_A!S10,Sobota_I_kolo_sekt_A!S10)</f>
        <v>8</v>
      </c>
      <c r="E11" s="67">
        <f>LOOKUP(Sobota_I_kolo_sekt_A!Q10,Sobota_I_kolo_sekt_A!Q10)</f>
        <v>0</v>
      </c>
      <c r="F11" s="67">
        <f>LOOKUP(Sobota_I_kolo_sekt_A!P10,Sobota_I_kolo_sekt_A!P10)</f>
        <v>0</v>
      </c>
      <c r="G11" s="67">
        <f>Sobota_I_kolo_sekt_B!S10</f>
        <v>8</v>
      </c>
      <c r="H11" s="67">
        <f>Sobota_I_kolo_sekt_B!Q10</f>
        <v>-2</v>
      </c>
      <c r="I11" s="67">
        <f>Sobota_I_kolo_sekt_B!P10</f>
        <v>-2</v>
      </c>
      <c r="J11" s="67">
        <f>Sobota_I_kolo_sekt_C!S10</f>
        <v>8</v>
      </c>
      <c r="K11" s="67">
        <f>Sobota_I_kolo_sekt_C!Q10</f>
        <v>0</v>
      </c>
      <c r="L11" s="67">
        <f>Sobota_I_kolo_sekt_C!P10</f>
        <v>0</v>
      </c>
      <c r="M11" s="67">
        <f>Sobota_I_kolo_sekt_D!S10</f>
        <v>8</v>
      </c>
      <c r="N11" s="67">
        <f>Sobota_I_kolo_sekt_D!Q10</f>
        <v>-2</v>
      </c>
      <c r="O11" s="67">
        <f>Sobota_I_kolo_sekt_D!P10</f>
        <v>-2</v>
      </c>
      <c r="P11" s="226">
        <f t="shared" si="0"/>
        <v>32</v>
      </c>
      <c r="Q11" s="170">
        <v>0</v>
      </c>
      <c r="R11" s="170">
        <v>0</v>
      </c>
      <c r="S11" s="171">
        <v>7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7.25" hidden="1">
      <c r="A12" s="5"/>
      <c r="B12" s="161" t="s">
        <v>78</v>
      </c>
      <c r="C12" s="162"/>
      <c r="D12" s="163">
        <f>LOOKUP(Sobota_I_kolo_sekt_A!S11,Sobota_I_kolo_sekt_A!S11)</f>
        <v>10</v>
      </c>
      <c r="E12" s="97">
        <f>LOOKUP(Sobota_I_kolo_sekt_A!Q11,Sobota_I_kolo_sekt_A!Q11)</f>
        <v>-4</v>
      </c>
      <c r="F12" s="97">
        <f>LOOKUP(Sobota_I_kolo_sekt_A!P11,Sobota_I_kolo_sekt_A!P11)</f>
        <v>-4</v>
      </c>
      <c r="G12" s="163">
        <f>Sobota_I_kolo_sekt_B!S11</f>
        <v>10</v>
      </c>
      <c r="H12" s="97">
        <f>Sobota_I_kolo_sekt_B!Q11</f>
        <v>-4</v>
      </c>
      <c r="I12" s="97">
        <f>Sobota_I_kolo_sekt_B!P11</f>
        <v>-4</v>
      </c>
      <c r="J12" s="163">
        <f>Sobota_I_kolo_sekt_C!S11</f>
        <v>10</v>
      </c>
      <c r="K12" s="97">
        <f>Sobota_I_kolo_sekt_C!Q11</f>
        <v>-4</v>
      </c>
      <c r="L12" s="97">
        <f>Sobota_I_kolo_sekt_C!P11</f>
        <v>-4</v>
      </c>
      <c r="M12" s="163">
        <f>Sobota_I_kolo_sekt_D!S11</f>
        <v>10</v>
      </c>
      <c r="N12" s="97">
        <f>Sobota_I_kolo_sekt_D!Q11</f>
        <v>-4</v>
      </c>
      <c r="O12" s="97">
        <f>Sobota_I_kolo_sekt_D!P11</f>
        <v>-4</v>
      </c>
      <c r="P12" s="164">
        <f t="shared" si="0"/>
        <v>40</v>
      </c>
      <c r="Q12" s="165">
        <f t="shared" si="1"/>
        <v>-16</v>
      </c>
      <c r="R12" s="165">
        <f t="shared" si="2"/>
        <v>-16</v>
      </c>
      <c r="S12" s="166"/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7.25" hidden="1">
      <c r="A13" s="5"/>
      <c r="B13" s="133" t="s">
        <v>79</v>
      </c>
      <c r="C13" s="134"/>
      <c r="D13" s="135">
        <f>LOOKUP(Sobota_I_kolo_sekt_A!S12,Sobota_I_kolo_sekt_A!S12)</f>
        <v>10</v>
      </c>
      <c r="E13" s="62">
        <f>LOOKUP(Sobota_I_kolo_sekt_A!Q12,Sobota_I_kolo_sekt_A!Q12)</f>
        <v>-4</v>
      </c>
      <c r="F13" s="62">
        <f>LOOKUP(Sobota_I_kolo_sekt_A!P12,Sobota_I_kolo_sekt_A!P12)</f>
        <v>-4</v>
      </c>
      <c r="G13" s="135">
        <f>Sobota_I_kolo_sekt_B!S12</f>
        <v>10</v>
      </c>
      <c r="H13" s="62">
        <f>Sobota_I_kolo_sekt_B!Q12</f>
        <v>-4</v>
      </c>
      <c r="I13" s="62">
        <f>Sobota_I_kolo_sekt_B!P12</f>
        <v>-4</v>
      </c>
      <c r="J13" s="135">
        <f>Sobota_I_kolo_sekt_C!S12</f>
        <v>10</v>
      </c>
      <c r="K13" s="62">
        <f>Sobota_I_kolo_sekt_C!Q12</f>
        <v>-4</v>
      </c>
      <c r="L13" s="62">
        <f>Sobota_I_kolo_sekt_C!P12</f>
        <v>-4</v>
      </c>
      <c r="M13" s="135">
        <f>Sobota_I_kolo_sekt_D!S12</f>
        <v>10</v>
      </c>
      <c r="N13" s="62">
        <f>Sobota_I_kolo_sekt_D!Q12</f>
        <v>-4</v>
      </c>
      <c r="O13" s="62">
        <f>Sobota_I_kolo_sekt_D!P12</f>
        <v>-4</v>
      </c>
      <c r="P13" s="136">
        <f t="shared" si="0"/>
        <v>40</v>
      </c>
      <c r="Q13" s="137">
        <f t="shared" si="1"/>
        <v>-16</v>
      </c>
      <c r="R13" s="137">
        <f t="shared" si="2"/>
        <v>-16</v>
      </c>
      <c r="S13" s="138"/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7.25" hidden="1">
      <c r="A14" s="5"/>
      <c r="B14" s="133" t="s">
        <v>80</v>
      </c>
      <c r="C14" s="134"/>
      <c r="D14" s="135">
        <f>LOOKUP(Sobota_I_kolo_sekt_A!S13,Sobota_I_kolo_sekt_A!S13)</f>
        <v>10</v>
      </c>
      <c r="E14" s="62">
        <f>LOOKUP(Sobota_I_kolo_sekt_A!Q13,Sobota_I_kolo_sekt_A!Q13)</f>
        <v>-4</v>
      </c>
      <c r="F14" s="62">
        <f>LOOKUP(Sobota_I_kolo_sekt_A!P13,Sobota_I_kolo_sekt_A!P13)</f>
        <v>-4</v>
      </c>
      <c r="G14" s="135">
        <f>Sobota_I_kolo_sekt_B!S13</f>
        <v>10</v>
      </c>
      <c r="H14" s="62">
        <f>Sobota_I_kolo_sekt_B!Q13</f>
        <v>-4</v>
      </c>
      <c r="I14" s="62">
        <f>Sobota_I_kolo_sekt_B!P13</f>
        <v>-4</v>
      </c>
      <c r="J14" s="135">
        <f>Sobota_I_kolo_sekt_C!S13</f>
        <v>10</v>
      </c>
      <c r="K14" s="62">
        <f>Sobota_I_kolo_sekt_C!Q13</f>
        <v>-4</v>
      </c>
      <c r="L14" s="62">
        <f>Sobota_I_kolo_sekt_C!P13</f>
        <v>-4</v>
      </c>
      <c r="M14" s="135">
        <f>Sobota_I_kolo_sekt_D!S13</f>
        <v>10</v>
      </c>
      <c r="N14" s="62">
        <f>Sobota_I_kolo_sekt_D!Q13</f>
        <v>-4</v>
      </c>
      <c r="O14" s="62">
        <f>Sobota_I_kolo_sekt_D!P13</f>
        <v>-4</v>
      </c>
      <c r="P14" s="136">
        <f t="shared" si="0"/>
        <v>40</v>
      </c>
      <c r="Q14" s="137">
        <f t="shared" si="1"/>
        <v>-16</v>
      </c>
      <c r="R14" s="137">
        <f t="shared" si="2"/>
        <v>-16</v>
      </c>
      <c r="S14" s="138"/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7.25" hidden="1">
      <c r="A15" s="5"/>
      <c r="B15" s="133" t="s">
        <v>81</v>
      </c>
      <c r="C15" s="134"/>
      <c r="D15" s="135">
        <f>LOOKUP(Sobota_I_kolo_sekt_A!S14,Sobota_I_kolo_sekt_A!S14)</f>
        <v>10</v>
      </c>
      <c r="E15" s="62">
        <f>LOOKUP(Sobota_I_kolo_sekt_A!Q14,Sobota_I_kolo_sekt_A!Q14)</f>
        <v>-4</v>
      </c>
      <c r="F15" s="62">
        <f>LOOKUP(Sobota_I_kolo_sekt_A!P14,Sobota_I_kolo_sekt_A!P14)</f>
        <v>-4</v>
      </c>
      <c r="G15" s="135">
        <f>Sobota_I_kolo_sekt_B!S14</f>
        <v>10</v>
      </c>
      <c r="H15" s="62">
        <f>Sobota_I_kolo_sekt_B!Q14</f>
        <v>-4</v>
      </c>
      <c r="I15" s="62">
        <f>Sobota_I_kolo_sekt_B!P14</f>
        <v>-4</v>
      </c>
      <c r="J15" s="135">
        <f>Sobota_I_kolo_sekt_C!S14</f>
        <v>10</v>
      </c>
      <c r="K15" s="62">
        <f>Sobota_I_kolo_sekt_C!Q14</f>
        <v>-4</v>
      </c>
      <c r="L15" s="62">
        <f>Sobota_I_kolo_sekt_C!P14</f>
        <v>-4</v>
      </c>
      <c r="M15" s="135">
        <f>Sobota_I_kolo_sekt_D!S14</f>
        <v>10</v>
      </c>
      <c r="N15" s="62">
        <f>Sobota_I_kolo_sekt_D!Q14</f>
        <v>-4</v>
      </c>
      <c r="O15" s="62">
        <f>Sobota_I_kolo_sekt_D!P14</f>
        <v>-4</v>
      </c>
      <c r="P15" s="136">
        <f t="shared" si="0"/>
        <v>40</v>
      </c>
      <c r="Q15" s="137">
        <f t="shared" si="1"/>
        <v>-16</v>
      </c>
      <c r="R15" s="137">
        <f t="shared" si="2"/>
        <v>-16</v>
      </c>
      <c r="S15" s="138"/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7.25" hidden="1">
      <c r="A16" s="5"/>
      <c r="B16" s="133" t="s">
        <v>82</v>
      </c>
      <c r="C16" s="134"/>
      <c r="D16" s="135">
        <f>LOOKUP(Sobota_I_kolo_sekt_A!S15,Sobota_I_kolo_sekt_A!S15)</f>
        <v>10</v>
      </c>
      <c r="E16" s="62">
        <f>LOOKUP(Sobota_I_kolo_sekt_A!Q15,Sobota_I_kolo_sekt_A!Q15)</f>
        <v>-4</v>
      </c>
      <c r="F16" s="62">
        <f>LOOKUP(Sobota_I_kolo_sekt_A!P15,Sobota_I_kolo_sekt_A!P15)</f>
        <v>-4</v>
      </c>
      <c r="G16" s="135">
        <f>Sobota_I_kolo_sekt_B!S15</f>
        <v>10</v>
      </c>
      <c r="H16" s="62">
        <f>Sobota_I_kolo_sekt_B!Q15</f>
        <v>-4</v>
      </c>
      <c r="I16" s="62">
        <f>Sobota_I_kolo_sekt_B!P15</f>
        <v>-4</v>
      </c>
      <c r="J16" s="135">
        <f>Sobota_I_kolo_sekt_C!S15</f>
        <v>10</v>
      </c>
      <c r="K16" s="62">
        <f>Sobota_I_kolo_sekt_C!Q15</f>
        <v>-4</v>
      </c>
      <c r="L16" s="62">
        <f>Sobota_I_kolo_sekt_C!P15</f>
        <v>-4</v>
      </c>
      <c r="M16" s="135">
        <f>Sobota_I_kolo_sekt_D!S15</f>
        <v>10</v>
      </c>
      <c r="N16" s="62">
        <f>Sobota_I_kolo_sekt_D!Q15</f>
        <v>-4</v>
      </c>
      <c r="O16" s="62">
        <f>Sobota_I_kolo_sekt_D!P15</f>
        <v>-4</v>
      </c>
      <c r="P16" s="136">
        <f t="shared" si="0"/>
        <v>40</v>
      </c>
      <c r="Q16" s="137">
        <f t="shared" si="1"/>
        <v>-16</v>
      </c>
      <c r="R16" s="137">
        <f t="shared" si="2"/>
        <v>-16</v>
      </c>
      <c r="S16" s="138"/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72"/>
      <c r="C17" s="73"/>
      <c r="D17" s="74">
        <f>SUM(D5:D16)</f>
        <v>79</v>
      </c>
      <c r="E17" s="74">
        <f aca="true" t="shared" si="3" ref="E17:P17">SUM(E5:E16)</f>
        <v>19</v>
      </c>
      <c r="F17" s="74">
        <f t="shared" si="3"/>
        <v>19</v>
      </c>
      <c r="G17" s="74">
        <f t="shared" si="3"/>
        <v>79</v>
      </c>
      <c r="H17" s="74">
        <f t="shared" si="3"/>
        <v>10</v>
      </c>
      <c r="I17" s="74">
        <f t="shared" si="3"/>
        <v>10</v>
      </c>
      <c r="J17" s="74">
        <f t="shared" si="3"/>
        <v>79</v>
      </c>
      <c r="K17" s="74">
        <f t="shared" si="3"/>
        <v>16</v>
      </c>
      <c r="L17" s="74">
        <f t="shared" si="3"/>
        <v>16</v>
      </c>
      <c r="M17" s="74">
        <f t="shared" si="3"/>
        <v>79</v>
      </c>
      <c r="N17" s="74">
        <f t="shared" si="3"/>
        <v>7</v>
      </c>
      <c r="O17" s="74">
        <f t="shared" si="3"/>
        <v>7</v>
      </c>
      <c r="P17" s="74">
        <f t="shared" si="3"/>
        <v>316</v>
      </c>
      <c r="Q17" s="73"/>
      <c r="R17" s="73"/>
      <c r="S17" s="73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R3:R4"/>
    <mergeCell ref="S3:S4"/>
    <mergeCell ref="B2:S2"/>
    <mergeCell ref="D3:F3"/>
    <mergeCell ref="G3:I3"/>
    <mergeCell ref="J3:L3"/>
    <mergeCell ref="M3:O3"/>
    <mergeCell ref="C3:C4"/>
    <mergeCell ref="B3:B4"/>
    <mergeCell ref="P3:P4"/>
    <mergeCell ref="Q3:Q4"/>
  </mergeCells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T9" sqref="T9"/>
    </sheetView>
  </sheetViews>
  <sheetFormatPr defaultColWidth="9.140625" defaultRowHeight="12.75"/>
  <cols>
    <col min="1" max="1" width="3.00390625" style="0" customWidth="1"/>
    <col min="2" max="3" width="5.57421875" style="0" bestFit="1" customWidth="1"/>
    <col min="4" max="4" width="19.28125" style="0" customWidth="1"/>
    <col min="5" max="5" width="15.57421875" style="0" customWidth="1"/>
    <col min="6" max="6" width="1.28515625" style="0" hidden="1" customWidth="1"/>
    <col min="7" max="7" width="7.140625" style="0" customWidth="1"/>
    <col min="8" max="8" width="6.7109375" style="0" customWidth="1"/>
    <col min="9" max="9" width="10.28125" style="0" hidden="1" customWidth="1"/>
    <col min="10" max="10" width="7.28125" style="0" customWidth="1"/>
    <col min="11" max="11" width="6.57421875" style="0" customWidth="1"/>
    <col min="12" max="12" width="6.421875" style="0" customWidth="1"/>
    <col min="13" max="13" width="0" style="0" hidden="1" customWidth="1"/>
    <col min="14" max="14" width="7.28125" style="0" customWidth="1"/>
    <col min="15" max="15" width="8.8515625" style="0" customWidth="1"/>
    <col min="16" max="16" width="7.7109375" style="0" customWidth="1"/>
    <col min="17" max="17" width="6.8515625" style="0" customWidth="1"/>
    <col min="18" max="18" width="0" style="0" hidden="1" customWidth="1"/>
  </cols>
  <sheetData>
    <row r="1" ht="13.5" thickBot="1"/>
    <row r="2" spans="2:20" ht="18" thickBot="1">
      <c r="B2" s="227" t="s">
        <v>104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61.5" customHeight="1" thickBot="1">
      <c r="B3" s="228" t="s">
        <v>0</v>
      </c>
      <c r="C3" s="228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9.5" customHeight="1">
      <c r="B4" s="16"/>
      <c r="C4" s="17"/>
      <c r="D4" s="17" t="s">
        <v>136</v>
      </c>
      <c r="E4" s="139" t="s">
        <v>110</v>
      </c>
      <c r="F4" s="22" t="s">
        <v>54</v>
      </c>
      <c r="G4" s="29">
        <v>1</v>
      </c>
      <c r="H4" s="179">
        <v>1</v>
      </c>
      <c r="I4" s="176">
        <f aca="true" t="shared" si="0" ref="I4:I15">COUNTIF(G$4:G$15,"&lt;"&amp;G4)*ROWS(G$4:G$15)+COUNTIF(H$4:H$15,"&lt;"&amp;H4)</f>
        <v>104</v>
      </c>
      <c r="J4" s="173">
        <f aca="true" t="shared" si="1" ref="J4:J15">IF(COUNTIF(I$4:I$15,I4)&gt;1,RANK(I4,I$4:I$15,0)+(COUNT(I$4:I$15)+1-RANK(I4,I$4:I$15,0)-RANK(I4,I$4:I$15,1))/2,RANK(I4,I$4:I$15,0)+(COUNT(I$4:I$15)+1-RANK(I4,I$4:I$15,0)-RANK(I4,I$4:I$15,1)))</f>
        <v>3.5</v>
      </c>
      <c r="K4" s="29">
        <v>1</v>
      </c>
      <c r="L4" s="179">
        <v>1</v>
      </c>
      <c r="M4" s="176">
        <f aca="true" t="shared" si="2" ref="M4:M15">COUNTIF(K$4:K$15,"&lt;"&amp;K4)*ROWS(K$4:K$15)+COUNTIF(L$4:L$15,"&lt;"&amp;L4)</f>
        <v>78</v>
      </c>
      <c r="N4" s="48">
        <f aca="true" t="shared" si="3" ref="N4:N15">IF(COUNTIF(M$4:M$15,M4)&gt;1,RANK(M4,M$4:M$15,0)+(COUNT(M$4:M$15)+1-RANK(M4,M$4:M$15,0)-RANK(M4,M$4:M$15,1))/2,RANK(M4,M$4:M$15,0)+(COUNT(M$4:M$15)+1-RANK(M4,M$4:M$15,0)-RANK(M4,M$4:M$15,1)))</f>
        <v>4.5</v>
      </c>
      <c r="O4" s="42">
        <f aca="true" t="shared" si="4" ref="O4:O15">SUM(J4,N4)</f>
        <v>8</v>
      </c>
      <c r="P4" s="40">
        <f aca="true" t="shared" si="5" ref="P4:P15">SUM(K4,G4)</f>
        <v>2</v>
      </c>
      <c r="Q4" s="30">
        <f aca="true" t="shared" si="6" ref="Q4:Q15">SUM(L4,H4)</f>
        <v>2</v>
      </c>
      <c r="R4" s="32">
        <f aca="true" t="shared" si="7" ref="R4:R15">(COUNTIF(O$4:O$15,"&gt;"&amp;O4)*ROWS(O$4:O$14)+COUNTIF(P$4:P$15,"&lt;"&amp;P4))*ROWS(O$4:O$15)+COUNTIF(Q$4:Q$15,"&lt;"&amp;Q4)</f>
        <v>1160</v>
      </c>
      <c r="S4" s="37">
        <f aca="true" t="shared" si="8" ref="S4:S15">IF(COUNTIF(R$4:R$15,R4)&gt;1,RANK(R4,R$4:R$15,0)+(COUNT(R$4:R$15)+1-RANK(R4,R$4:R$15,0)-RANK(R4,R$4:R$15,1))/2,RANK(R4,R$4:R$15,0)+(COUNT(R$4:R$15)+1-RANK(R4,R$4:R$15,0)-RANK(R4,R$4:R$15,1)))</f>
        <v>4</v>
      </c>
      <c r="T4" s="35">
        <v>10</v>
      </c>
    </row>
    <row r="5" spans="2:20" ht="19.5" customHeight="1">
      <c r="B5" s="19"/>
      <c r="C5" s="1"/>
      <c r="D5" s="1" t="s">
        <v>125</v>
      </c>
      <c r="E5" s="140" t="s">
        <v>111</v>
      </c>
      <c r="F5" s="23" t="s">
        <v>55</v>
      </c>
      <c r="G5" s="31">
        <v>0</v>
      </c>
      <c r="H5" s="180">
        <v>0</v>
      </c>
      <c r="I5" s="177">
        <f t="shared" si="0"/>
        <v>78</v>
      </c>
      <c r="J5" s="174">
        <f t="shared" si="1"/>
        <v>5.5</v>
      </c>
      <c r="K5" s="31">
        <v>1</v>
      </c>
      <c r="L5" s="180">
        <v>1</v>
      </c>
      <c r="M5" s="177">
        <f t="shared" si="2"/>
        <v>78</v>
      </c>
      <c r="N5" s="49">
        <f t="shared" si="3"/>
        <v>4.5</v>
      </c>
      <c r="O5" s="43">
        <f t="shared" si="4"/>
        <v>10</v>
      </c>
      <c r="P5" s="41">
        <f t="shared" si="5"/>
        <v>1</v>
      </c>
      <c r="Q5" s="28">
        <f t="shared" si="6"/>
        <v>1</v>
      </c>
      <c r="R5" s="33">
        <f t="shared" si="7"/>
        <v>870</v>
      </c>
      <c r="S5" s="38">
        <f t="shared" si="8"/>
        <v>5.5</v>
      </c>
      <c r="T5" s="35">
        <v>2.5</v>
      </c>
    </row>
    <row r="6" spans="2:20" ht="19.5" customHeight="1">
      <c r="B6" s="19"/>
      <c r="C6" s="1"/>
      <c r="D6" s="1" t="s">
        <v>143</v>
      </c>
      <c r="E6" s="140" t="s">
        <v>112</v>
      </c>
      <c r="F6" s="23" t="s">
        <v>50</v>
      </c>
      <c r="G6" s="31">
        <v>4</v>
      </c>
      <c r="H6" s="180">
        <v>4</v>
      </c>
      <c r="I6" s="177">
        <f t="shared" si="0"/>
        <v>143</v>
      </c>
      <c r="J6" s="174">
        <f t="shared" si="1"/>
        <v>1</v>
      </c>
      <c r="K6" s="31">
        <v>1</v>
      </c>
      <c r="L6" s="180">
        <v>1</v>
      </c>
      <c r="M6" s="177">
        <f t="shared" si="2"/>
        <v>78</v>
      </c>
      <c r="N6" s="49">
        <f t="shared" si="3"/>
        <v>4.5</v>
      </c>
      <c r="O6" s="43">
        <f t="shared" si="4"/>
        <v>5.5</v>
      </c>
      <c r="P6" s="41">
        <f t="shared" si="5"/>
        <v>5</v>
      </c>
      <c r="Q6" s="28">
        <f t="shared" si="6"/>
        <v>5</v>
      </c>
      <c r="R6" s="33">
        <f t="shared" si="7"/>
        <v>1331</v>
      </c>
      <c r="S6" s="38">
        <f t="shared" si="8"/>
        <v>3</v>
      </c>
      <c r="T6" s="35">
        <v>15</v>
      </c>
    </row>
    <row r="7" spans="2:20" ht="19.5" customHeight="1">
      <c r="B7" s="19"/>
      <c r="C7" s="1"/>
      <c r="D7" s="1" t="s">
        <v>133</v>
      </c>
      <c r="E7" s="140" t="s">
        <v>113</v>
      </c>
      <c r="F7" s="23" t="s">
        <v>58</v>
      </c>
      <c r="G7" s="31">
        <v>1</v>
      </c>
      <c r="H7" s="180">
        <v>1</v>
      </c>
      <c r="I7" s="177">
        <f t="shared" si="0"/>
        <v>104</v>
      </c>
      <c r="J7" s="174">
        <f t="shared" si="1"/>
        <v>3.5</v>
      </c>
      <c r="K7" s="31">
        <v>3</v>
      </c>
      <c r="L7" s="180">
        <v>3</v>
      </c>
      <c r="M7" s="177">
        <f t="shared" si="2"/>
        <v>143</v>
      </c>
      <c r="N7" s="49">
        <f t="shared" si="3"/>
        <v>1</v>
      </c>
      <c r="O7" s="43">
        <f t="shared" si="4"/>
        <v>4.5</v>
      </c>
      <c r="P7" s="41">
        <f t="shared" si="5"/>
        <v>4</v>
      </c>
      <c r="Q7" s="28">
        <f t="shared" si="6"/>
        <v>4</v>
      </c>
      <c r="R7" s="33">
        <f t="shared" si="7"/>
        <v>1437</v>
      </c>
      <c r="S7" s="38">
        <f t="shared" si="8"/>
        <v>2</v>
      </c>
      <c r="T7" s="35">
        <v>20</v>
      </c>
    </row>
    <row r="8" spans="2:20" ht="19.5" customHeight="1">
      <c r="B8" s="19"/>
      <c r="C8" s="1"/>
      <c r="D8" s="1" t="s">
        <v>134</v>
      </c>
      <c r="E8" s="140" t="s">
        <v>114</v>
      </c>
      <c r="F8" s="23" t="s">
        <v>51</v>
      </c>
      <c r="G8" s="31">
        <v>2</v>
      </c>
      <c r="H8" s="180">
        <v>2</v>
      </c>
      <c r="I8" s="177">
        <f t="shared" si="0"/>
        <v>130</v>
      </c>
      <c r="J8" s="174">
        <f t="shared" si="1"/>
        <v>2</v>
      </c>
      <c r="K8" s="31">
        <v>2</v>
      </c>
      <c r="L8" s="180">
        <v>2</v>
      </c>
      <c r="M8" s="177">
        <f t="shared" si="2"/>
        <v>130</v>
      </c>
      <c r="N8" s="49">
        <f t="shared" si="3"/>
        <v>2</v>
      </c>
      <c r="O8" s="43">
        <f t="shared" si="4"/>
        <v>4</v>
      </c>
      <c r="P8" s="41">
        <f t="shared" si="5"/>
        <v>4</v>
      </c>
      <c r="Q8" s="28">
        <f t="shared" si="6"/>
        <v>4</v>
      </c>
      <c r="R8" s="33">
        <f t="shared" si="7"/>
        <v>1569</v>
      </c>
      <c r="S8" s="38">
        <f t="shared" si="8"/>
        <v>1</v>
      </c>
      <c r="T8" s="35">
        <v>25</v>
      </c>
    </row>
    <row r="9" spans="2:20" ht="19.5" customHeight="1">
      <c r="B9" s="19"/>
      <c r="C9" s="1"/>
      <c r="D9" s="1" t="s">
        <v>141</v>
      </c>
      <c r="E9" s="141" t="s">
        <v>95</v>
      </c>
      <c r="F9" s="23" t="s">
        <v>52</v>
      </c>
      <c r="G9" s="31">
        <v>0</v>
      </c>
      <c r="H9" s="180">
        <v>0</v>
      </c>
      <c r="I9" s="177">
        <f t="shared" si="0"/>
        <v>78</v>
      </c>
      <c r="J9" s="174">
        <f t="shared" si="1"/>
        <v>5.5</v>
      </c>
      <c r="K9" s="31">
        <v>1</v>
      </c>
      <c r="L9" s="180">
        <v>1</v>
      </c>
      <c r="M9" s="177">
        <f t="shared" si="2"/>
        <v>78</v>
      </c>
      <c r="N9" s="49">
        <f t="shared" si="3"/>
        <v>4.5</v>
      </c>
      <c r="O9" s="43">
        <f t="shared" si="4"/>
        <v>10</v>
      </c>
      <c r="P9" s="41">
        <f>SUM(K9,G9)</f>
        <v>1</v>
      </c>
      <c r="Q9" s="28">
        <f t="shared" si="6"/>
        <v>1</v>
      </c>
      <c r="R9" s="33">
        <f t="shared" si="7"/>
        <v>870</v>
      </c>
      <c r="S9" s="38">
        <f t="shared" si="8"/>
        <v>5.5</v>
      </c>
      <c r="T9" s="35">
        <v>2.5</v>
      </c>
    </row>
    <row r="10" spans="2:20" ht="19.5" customHeight="1" thickBot="1">
      <c r="B10" s="20"/>
      <c r="C10" s="21"/>
      <c r="D10" s="21"/>
      <c r="E10" s="157" t="s">
        <v>94</v>
      </c>
      <c r="F10" s="24" t="s">
        <v>57</v>
      </c>
      <c r="G10" s="158">
        <v>-1</v>
      </c>
      <c r="H10" s="181">
        <v>-1</v>
      </c>
      <c r="I10" s="178">
        <f t="shared" si="0"/>
        <v>65</v>
      </c>
      <c r="J10" s="175">
        <v>8</v>
      </c>
      <c r="K10" s="158">
        <v>-1</v>
      </c>
      <c r="L10" s="181">
        <v>-1</v>
      </c>
      <c r="M10" s="178">
        <f t="shared" si="2"/>
        <v>65</v>
      </c>
      <c r="N10" s="50">
        <v>8</v>
      </c>
      <c r="O10" s="44">
        <f t="shared" si="4"/>
        <v>16</v>
      </c>
      <c r="P10" s="159">
        <f t="shared" si="5"/>
        <v>-2</v>
      </c>
      <c r="Q10" s="160">
        <f t="shared" si="6"/>
        <v>-2</v>
      </c>
      <c r="R10" s="34">
        <f t="shared" si="7"/>
        <v>725</v>
      </c>
      <c r="S10" s="39">
        <v>8</v>
      </c>
      <c r="T10" s="35"/>
    </row>
    <row r="11" spans="2:20" ht="19.5" customHeight="1" hidden="1">
      <c r="B11" s="142"/>
      <c r="C11" s="143"/>
      <c r="D11" s="172"/>
      <c r="E11" s="143"/>
      <c r="F11" s="146" t="s">
        <v>60</v>
      </c>
      <c r="G11" s="147">
        <v>-2</v>
      </c>
      <c r="H11" s="147">
        <v>-2</v>
      </c>
      <c r="I11" s="148">
        <f t="shared" si="0"/>
        <v>0</v>
      </c>
      <c r="J11" s="149">
        <f t="shared" si="1"/>
        <v>10</v>
      </c>
      <c r="K11" s="147">
        <v>-2</v>
      </c>
      <c r="L11" s="147">
        <v>-2</v>
      </c>
      <c r="M11" s="148">
        <f t="shared" si="2"/>
        <v>0</v>
      </c>
      <c r="N11" s="149">
        <f t="shared" si="3"/>
        <v>10</v>
      </c>
      <c r="O11" s="150">
        <f t="shared" si="4"/>
        <v>20</v>
      </c>
      <c r="P11" s="151">
        <f t="shared" si="5"/>
        <v>-4</v>
      </c>
      <c r="Q11" s="152">
        <f t="shared" si="6"/>
        <v>-4</v>
      </c>
      <c r="R11" s="153">
        <f t="shared" si="7"/>
        <v>0</v>
      </c>
      <c r="S11" s="154">
        <f t="shared" si="8"/>
        <v>10</v>
      </c>
      <c r="T11" s="35"/>
    </row>
    <row r="12" spans="2:20" ht="19.5" customHeight="1" hidden="1">
      <c r="B12" s="19"/>
      <c r="C12" s="1"/>
      <c r="D12" s="1"/>
      <c r="E12" s="1"/>
      <c r="F12" s="23" t="s">
        <v>48</v>
      </c>
      <c r="G12" s="31">
        <v>-2</v>
      </c>
      <c r="H12" s="31">
        <v>-2</v>
      </c>
      <c r="I12" s="46">
        <f t="shared" si="0"/>
        <v>0</v>
      </c>
      <c r="J12" s="49">
        <f t="shared" si="1"/>
        <v>10</v>
      </c>
      <c r="K12" s="31">
        <v>-2</v>
      </c>
      <c r="L12" s="31">
        <v>-2</v>
      </c>
      <c r="M12" s="46">
        <f t="shared" si="2"/>
        <v>0</v>
      </c>
      <c r="N12" s="49">
        <f t="shared" si="3"/>
        <v>10</v>
      </c>
      <c r="O12" s="43">
        <f t="shared" si="4"/>
        <v>20</v>
      </c>
      <c r="P12" s="41">
        <f t="shared" si="5"/>
        <v>-4</v>
      </c>
      <c r="Q12" s="28">
        <f t="shared" si="6"/>
        <v>-4</v>
      </c>
      <c r="R12" s="33">
        <f t="shared" si="7"/>
        <v>0</v>
      </c>
      <c r="S12" s="38">
        <f t="shared" si="8"/>
        <v>10</v>
      </c>
      <c r="T12" s="35"/>
    </row>
    <row r="13" spans="2:20" ht="19.5" customHeight="1" hidden="1">
      <c r="B13" s="19"/>
      <c r="C13" s="1"/>
      <c r="D13" s="1"/>
      <c r="E13" s="1"/>
      <c r="F13" s="23" t="s">
        <v>53</v>
      </c>
      <c r="G13" s="31">
        <v>-2</v>
      </c>
      <c r="H13" s="31">
        <v>-2</v>
      </c>
      <c r="I13" s="46">
        <f t="shared" si="0"/>
        <v>0</v>
      </c>
      <c r="J13" s="49">
        <f t="shared" si="1"/>
        <v>10</v>
      </c>
      <c r="K13" s="31">
        <v>-2</v>
      </c>
      <c r="L13" s="31">
        <v>-2</v>
      </c>
      <c r="M13" s="46">
        <f t="shared" si="2"/>
        <v>0</v>
      </c>
      <c r="N13" s="49">
        <f t="shared" si="3"/>
        <v>10</v>
      </c>
      <c r="O13" s="43">
        <f t="shared" si="4"/>
        <v>20</v>
      </c>
      <c r="P13" s="41">
        <f t="shared" si="5"/>
        <v>-4</v>
      </c>
      <c r="Q13" s="28">
        <f t="shared" si="6"/>
        <v>-4</v>
      </c>
      <c r="R13" s="33">
        <f t="shared" si="7"/>
        <v>0</v>
      </c>
      <c r="S13" s="38">
        <f t="shared" si="8"/>
        <v>10</v>
      </c>
      <c r="T13" s="35"/>
    </row>
    <row r="14" spans="2:20" ht="19.5" customHeight="1" hidden="1">
      <c r="B14" s="19"/>
      <c r="C14" s="1"/>
      <c r="D14" s="3"/>
      <c r="E14" s="51"/>
      <c r="F14" s="23" t="s">
        <v>56</v>
      </c>
      <c r="G14" s="31">
        <v>-2</v>
      </c>
      <c r="H14" s="31">
        <v>-2</v>
      </c>
      <c r="I14" s="46">
        <f t="shared" si="0"/>
        <v>0</v>
      </c>
      <c r="J14" s="49">
        <f t="shared" si="1"/>
        <v>10</v>
      </c>
      <c r="K14" s="31">
        <v>-2</v>
      </c>
      <c r="L14" s="31">
        <v>-2</v>
      </c>
      <c r="M14" s="46">
        <f t="shared" si="2"/>
        <v>0</v>
      </c>
      <c r="N14" s="49">
        <f t="shared" si="3"/>
        <v>10</v>
      </c>
      <c r="O14" s="43">
        <f t="shared" si="4"/>
        <v>20</v>
      </c>
      <c r="P14" s="41">
        <f t="shared" si="5"/>
        <v>-4</v>
      </c>
      <c r="Q14" s="28">
        <f t="shared" si="6"/>
        <v>-4</v>
      </c>
      <c r="R14" s="33">
        <f t="shared" si="7"/>
        <v>0</v>
      </c>
      <c r="S14" s="38">
        <f t="shared" si="8"/>
        <v>10</v>
      </c>
      <c r="T14" s="35"/>
    </row>
    <row r="15" spans="2:20" ht="19.5" customHeight="1" hidden="1" thickBot="1">
      <c r="B15" s="20"/>
      <c r="C15" s="21"/>
      <c r="D15" s="21"/>
      <c r="E15" s="52"/>
      <c r="F15" s="24" t="s">
        <v>49</v>
      </c>
      <c r="G15" s="31">
        <v>-2</v>
      </c>
      <c r="H15" s="31">
        <v>-2</v>
      </c>
      <c r="I15" s="47">
        <f t="shared" si="0"/>
        <v>0</v>
      </c>
      <c r="J15" s="49">
        <f t="shared" si="1"/>
        <v>10</v>
      </c>
      <c r="K15" s="31">
        <v>-2</v>
      </c>
      <c r="L15" s="31">
        <v>-2</v>
      </c>
      <c r="M15" s="47">
        <f t="shared" si="2"/>
        <v>0</v>
      </c>
      <c r="N15" s="49">
        <f t="shared" si="3"/>
        <v>10</v>
      </c>
      <c r="O15" s="44">
        <f t="shared" si="4"/>
        <v>20</v>
      </c>
      <c r="P15" s="159">
        <f t="shared" si="5"/>
        <v>-4</v>
      </c>
      <c r="Q15" s="160">
        <f t="shared" si="6"/>
        <v>-4</v>
      </c>
      <c r="R15" s="34">
        <f t="shared" si="7"/>
        <v>0</v>
      </c>
      <c r="S15" s="38">
        <f t="shared" si="8"/>
        <v>10</v>
      </c>
      <c r="T15" s="36"/>
    </row>
    <row r="16" spans="2:20" ht="12.75">
      <c r="B16" s="77"/>
      <c r="C16" s="77"/>
      <c r="D16" s="77"/>
      <c r="E16" s="77"/>
      <c r="F16" s="77"/>
      <c r="G16" s="77"/>
      <c r="H16" s="77"/>
      <c r="I16" s="77"/>
      <c r="J16" s="77">
        <f>SUM(J4:J15)</f>
        <v>79</v>
      </c>
      <c r="K16" s="77"/>
      <c r="L16" s="77"/>
      <c r="M16" s="77"/>
      <c r="N16" s="77">
        <f>SUM(N4:N15)</f>
        <v>79</v>
      </c>
      <c r="O16" s="77">
        <f>SUM(O4:O15)</f>
        <v>158</v>
      </c>
      <c r="P16" s="77"/>
      <c r="Q16" s="77"/>
      <c r="R16" s="77"/>
      <c r="S16" s="77">
        <f>SUM(S4:S15)</f>
        <v>79</v>
      </c>
      <c r="T16" s="77">
        <f>SUM(T4:T15)</f>
        <v>75</v>
      </c>
    </row>
  </sheetData>
  <sheetProtection/>
  <mergeCells count="2">
    <mergeCell ref="B2:T2"/>
    <mergeCell ref="B3:C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T6" sqref="T6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4.57421875" style="0" customWidth="1"/>
    <col min="6" max="6" width="0.2890625" style="0" customWidth="1"/>
    <col min="7" max="7" width="7.7109375" style="0" customWidth="1"/>
    <col min="8" max="8" width="6.57421875" style="0" customWidth="1"/>
    <col min="9" max="9" width="10.28125" style="0" hidden="1" customWidth="1"/>
    <col min="10" max="11" width="7.57421875" style="0" customWidth="1"/>
    <col min="12" max="12" width="6.57421875" style="0" customWidth="1"/>
    <col min="13" max="13" width="0" style="0" hidden="1" customWidth="1"/>
    <col min="14" max="14" width="8.00390625" style="0" customWidth="1"/>
    <col min="15" max="15" width="10.57421875" style="0" customWidth="1"/>
    <col min="16" max="17" width="6.57421875" style="0" customWidth="1"/>
    <col min="18" max="18" width="0" style="0" hidden="1" customWidth="1"/>
  </cols>
  <sheetData>
    <row r="1" ht="13.5" thickBot="1"/>
    <row r="2" spans="2:20" ht="18" thickBot="1">
      <c r="B2" s="227" t="s">
        <v>103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57.75" customHeight="1" thickBot="1">
      <c r="B3" s="228" t="s">
        <v>0</v>
      </c>
      <c r="C3" s="228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9.5" customHeight="1">
      <c r="B4" s="16"/>
      <c r="C4" s="17"/>
      <c r="D4" s="95" t="s">
        <v>130</v>
      </c>
      <c r="E4" s="139" t="s">
        <v>110</v>
      </c>
      <c r="F4" s="22" t="s">
        <v>22</v>
      </c>
      <c r="G4" s="29">
        <v>2</v>
      </c>
      <c r="H4" s="179">
        <v>2</v>
      </c>
      <c r="I4" s="45">
        <f aca="true" t="shared" si="0" ref="I4:I15">COUNTIF(G$4:G$15,"&lt;"&amp;G4)*ROWS(G$4:G$15)+COUNTIF(H$4:H$15,"&lt;"&amp;H4)</f>
        <v>117</v>
      </c>
      <c r="J4" s="48">
        <f aca="true" t="shared" si="1" ref="J4:J15">IF(COUNTIF(I$4:I$15,I4)&gt;1,RANK(I4,I$4:I$15,0)+(COUNT(I$4:I$15)+1-RANK(I4,I$4:I$15,0)-RANK(I4,I$4:I$15,1))/2,RANK(I4,I$4:I$15,0)+(COUNT(I$4:I$15)+1-RANK(I4,I$4:I$15,0)-RANK(I4,I$4:I$15,1)))</f>
        <v>2.5</v>
      </c>
      <c r="K4" s="29">
        <v>4</v>
      </c>
      <c r="L4" s="179">
        <v>4</v>
      </c>
      <c r="M4" s="45">
        <f aca="true" t="shared" si="2" ref="M4:M15">COUNTIF(K$4:K$15,"&lt;"&amp;K4)*ROWS(K$4:K$15)+COUNTIF(L$4:L$15,"&lt;"&amp;L4)</f>
        <v>130</v>
      </c>
      <c r="N4" s="48">
        <f aca="true" t="shared" si="3" ref="N4:N15">IF(COUNTIF(M$4:M$15,M4)&gt;1,RANK(M4,M$4:M$15,0)+(COUNT(M$4:M$15)+1-RANK(M4,M$4:M$15,0)-RANK(M4,M$4:M$15,1))/2,RANK(M4,M$4:M$15,0)+(COUNT(M$4:M$15)+1-RANK(M4,M$4:M$15,0)-RANK(M4,M$4:M$15,1)))</f>
        <v>1.5</v>
      </c>
      <c r="O4" s="42">
        <f aca="true" t="shared" si="4" ref="O4:O15">SUM(J4,N4)</f>
        <v>4</v>
      </c>
      <c r="P4" s="40">
        <f aca="true" t="shared" si="5" ref="P4:P15">SUM(K4,G4)</f>
        <v>6</v>
      </c>
      <c r="Q4" s="30">
        <f aca="true" t="shared" si="6" ref="Q4:Q15">SUM(L4,H4)</f>
        <v>6</v>
      </c>
      <c r="R4" s="32">
        <f aca="true" t="shared" si="7" ref="R4:R15">(COUNTIF(O$4:O$15,"&gt;"&amp;O4)*ROWS(O$4:O$14)+COUNTIF(P$4:P$15,"&lt;"&amp;P4))*ROWS(O$4:O$15)+COUNTIF(Q$4:Q$15,"&lt;"&amp;Q4)</f>
        <v>1582</v>
      </c>
      <c r="S4" s="37">
        <f aca="true" t="shared" si="8" ref="S4:S15">IF(COUNTIF(R$4:R$15,R4)&gt;1,RANK(R4,R$4:R$15,0)+(COUNT(R$4:R$15)+1-RANK(R4,R$4:R$15,0)-RANK(R4,R$4:R$15,1))/2,RANK(R4,R$4:R$15,0)+(COUNT(R$4:R$15)+1-RANK(R4,R$4:R$15,0)-RANK(R4,R$4:R$15,1)))</f>
        <v>1</v>
      </c>
      <c r="T4" s="156">
        <v>25</v>
      </c>
    </row>
    <row r="5" spans="2:20" ht="19.5" customHeight="1">
      <c r="B5" s="19"/>
      <c r="C5" s="1"/>
      <c r="D5" s="1" t="s">
        <v>121</v>
      </c>
      <c r="E5" s="140" t="s">
        <v>111</v>
      </c>
      <c r="F5" s="23" t="s">
        <v>19</v>
      </c>
      <c r="G5" s="31">
        <v>2</v>
      </c>
      <c r="H5" s="180">
        <v>2</v>
      </c>
      <c r="I5" s="46">
        <f t="shared" si="0"/>
        <v>117</v>
      </c>
      <c r="J5" s="49">
        <f t="shared" si="1"/>
        <v>2.5</v>
      </c>
      <c r="K5" s="31">
        <v>1</v>
      </c>
      <c r="L5" s="180">
        <v>1</v>
      </c>
      <c r="M5" s="46">
        <f t="shared" si="2"/>
        <v>104</v>
      </c>
      <c r="N5" s="49">
        <f t="shared" si="3"/>
        <v>3.5</v>
      </c>
      <c r="O5" s="43">
        <f t="shared" si="4"/>
        <v>6</v>
      </c>
      <c r="P5" s="41">
        <f t="shared" si="5"/>
        <v>3</v>
      </c>
      <c r="Q5" s="28">
        <f t="shared" si="6"/>
        <v>3</v>
      </c>
      <c r="R5" s="33">
        <f t="shared" si="7"/>
        <v>1160</v>
      </c>
      <c r="S5" s="38">
        <f t="shared" si="8"/>
        <v>4</v>
      </c>
      <c r="T5" s="35">
        <v>10</v>
      </c>
    </row>
    <row r="6" spans="2:20" ht="19.5" customHeight="1">
      <c r="B6" s="19"/>
      <c r="C6" s="1"/>
      <c r="D6" s="1" t="s">
        <v>132</v>
      </c>
      <c r="E6" s="140" t="s">
        <v>112</v>
      </c>
      <c r="F6" s="23" t="s">
        <v>24</v>
      </c>
      <c r="G6" s="31">
        <v>1</v>
      </c>
      <c r="H6" s="180">
        <v>1</v>
      </c>
      <c r="I6" s="46">
        <f t="shared" si="0"/>
        <v>91</v>
      </c>
      <c r="J6" s="49">
        <f t="shared" si="1"/>
        <v>4.5</v>
      </c>
      <c r="K6" s="31">
        <v>0</v>
      </c>
      <c r="L6" s="180">
        <v>0</v>
      </c>
      <c r="M6" s="46">
        <f t="shared" si="2"/>
        <v>78</v>
      </c>
      <c r="N6" s="49">
        <f t="shared" si="3"/>
        <v>5.5</v>
      </c>
      <c r="O6" s="43">
        <f t="shared" si="4"/>
        <v>10</v>
      </c>
      <c r="P6" s="41">
        <f t="shared" si="5"/>
        <v>1</v>
      </c>
      <c r="Q6" s="28">
        <f t="shared" si="6"/>
        <v>1</v>
      </c>
      <c r="R6" s="33">
        <f t="shared" si="7"/>
        <v>1015</v>
      </c>
      <c r="S6" s="38">
        <f t="shared" si="8"/>
        <v>5</v>
      </c>
      <c r="T6" s="35">
        <v>5</v>
      </c>
    </row>
    <row r="7" spans="2:20" ht="19.5" customHeight="1">
      <c r="B7" s="19"/>
      <c r="C7" s="1"/>
      <c r="D7" s="1" t="s">
        <v>122</v>
      </c>
      <c r="E7" s="140" t="s">
        <v>113</v>
      </c>
      <c r="F7" s="23" t="s">
        <v>21</v>
      </c>
      <c r="G7" s="31">
        <v>0</v>
      </c>
      <c r="H7" s="180">
        <v>0</v>
      </c>
      <c r="I7" s="46">
        <f t="shared" si="0"/>
        <v>78</v>
      </c>
      <c r="J7" s="49">
        <f t="shared" si="1"/>
        <v>6</v>
      </c>
      <c r="K7" s="31">
        <v>0</v>
      </c>
      <c r="L7" s="180">
        <v>0</v>
      </c>
      <c r="M7" s="46">
        <f t="shared" si="2"/>
        <v>78</v>
      </c>
      <c r="N7" s="49">
        <f t="shared" si="3"/>
        <v>5.5</v>
      </c>
      <c r="O7" s="43">
        <f t="shared" si="4"/>
        <v>11.5</v>
      </c>
      <c r="P7" s="41">
        <f t="shared" si="5"/>
        <v>0</v>
      </c>
      <c r="Q7" s="28">
        <f t="shared" si="6"/>
        <v>0</v>
      </c>
      <c r="R7" s="33">
        <f t="shared" si="7"/>
        <v>870</v>
      </c>
      <c r="S7" s="38">
        <f t="shared" si="8"/>
        <v>6</v>
      </c>
      <c r="T7" s="35"/>
    </row>
    <row r="8" spans="2:20" ht="19.5" customHeight="1">
      <c r="B8" s="19"/>
      <c r="C8" s="1"/>
      <c r="D8" s="1" t="s">
        <v>119</v>
      </c>
      <c r="E8" s="140" t="s">
        <v>114</v>
      </c>
      <c r="F8" s="23" t="s">
        <v>16</v>
      </c>
      <c r="G8" s="31">
        <v>6</v>
      </c>
      <c r="H8" s="180">
        <v>6</v>
      </c>
      <c r="I8" s="46">
        <f t="shared" si="0"/>
        <v>143</v>
      </c>
      <c r="J8" s="49">
        <f t="shared" si="1"/>
        <v>1</v>
      </c>
      <c r="K8" s="31">
        <v>1</v>
      </c>
      <c r="L8" s="180">
        <v>1</v>
      </c>
      <c r="M8" s="46">
        <f t="shared" si="2"/>
        <v>104</v>
      </c>
      <c r="N8" s="49">
        <f t="shared" si="3"/>
        <v>3.5</v>
      </c>
      <c r="O8" s="43">
        <f t="shared" si="4"/>
        <v>4.5</v>
      </c>
      <c r="P8" s="41">
        <f t="shared" si="5"/>
        <v>7</v>
      </c>
      <c r="Q8" s="28">
        <f t="shared" si="6"/>
        <v>7</v>
      </c>
      <c r="R8" s="33">
        <f t="shared" si="7"/>
        <v>1463</v>
      </c>
      <c r="S8" s="38">
        <f t="shared" si="8"/>
        <v>2</v>
      </c>
      <c r="T8" s="35">
        <v>20</v>
      </c>
    </row>
    <row r="9" spans="2:20" ht="19.5" customHeight="1">
      <c r="B9" s="19"/>
      <c r="C9" s="1"/>
      <c r="D9" s="1" t="s">
        <v>135</v>
      </c>
      <c r="E9" s="141" t="s">
        <v>95</v>
      </c>
      <c r="F9" s="23" t="s">
        <v>59</v>
      </c>
      <c r="G9" s="31">
        <v>1</v>
      </c>
      <c r="H9" s="180">
        <v>1</v>
      </c>
      <c r="I9" s="46">
        <f t="shared" si="0"/>
        <v>91</v>
      </c>
      <c r="J9" s="49">
        <f t="shared" si="1"/>
        <v>4.5</v>
      </c>
      <c r="K9" s="31">
        <v>4</v>
      </c>
      <c r="L9" s="180">
        <v>4</v>
      </c>
      <c r="M9" s="46">
        <f t="shared" si="2"/>
        <v>130</v>
      </c>
      <c r="N9" s="49">
        <f t="shared" si="3"/>
        <v>1.5</v>
      </c>
      <c r="O9" s="43">
        <f t="shared" si="4"/>
        <v>6</v>
      </c>
      <c r="P9" s="41">
        <f t="shared" si="5"/>
        <v>5</v>
      </c>
      <c r="Q9" s="28">
        <f t="shared" si="6"/>
        <v>5</v>
      </c>
      <c r="R9" s="33">
        <f t="shared" si="7"/>
        <v>1173</v>
      </c>
      <c r="S9" s="38">
        <f t="shared" si="8"/>
        <v>3</v>
      </c>
      <c r="T9" s="35">
        <v>15</v>
      </c>
    </row>
    <row r="10" spans="2:20" ht="19.5" customHeight="1" thickBot="1">
      <c r="B10" s="20"/>
      <c r="C10" s="21"/>
      <c r="D10" s="21"/>
      <c r="E10" s="157" t="s">
        <v>94</v>
      </c>
      <c r="F10" s="24" t="s">
        <v>25</v>
      </c>
      <c r="G10" s="158">
        <v>-1</v>
      </c>
      <c r="H10" s="181">
        <v>-1</v>
      </c>
      <c r="I10" s="47">
        <f t="shared" si="0"/>
        <v>65</v>
      </c>
      <c r="J10" s="50">
        <v>8</v>
      </c>
      <c r="K10" s="158">
        <v>-1</v>
      </c>
      <c r="L10" s="181">
        <v>-1</v>
      </c>
      <c r="M10" s="47">
        <f t="shared" si="2"/>
        <v>65</v>
      </c>
      <c r="N10" s="50">
        <v>8</v>
      </c>
      <c r="O10" s="44">
        <f t="shared" si="4"/>
        <v>16</v>
      </c>
      <c r="P10" s="159">
        <f t="shared" si="5"/>
        <v>-2</v>
      </c>
      <c r="Q10" s="160">
        <f t="shared" si="6"/>
        <v>-2</v>
      </c>
      <c r="R10" s="34">
        <f t="shared" si="7"/>
        <v>725</v>
      </c>
      <c r="S10" s="39">
        <v>8</v>
      </c>
      <c r="T10" s="36"/>
    </row>
    <row r="11" spans="2:20" ht="19.5" customHeight="1" hidden="1">
      <c r="B11" s="142"/>
      <c r="C11" s="143"/>
      <c r="D11" s="143"/>
      <c r="E11" s="143"/>
      <c r="F11" s="146" t="s">
        <v>28</v>
      </c>
      <c r="G11" s="147">
        <v>-2</v>
      </c>
      <c r="H11" s="147">
        <v>-2</v>
      </c>
      <c r="I11" s="148">
        <f t="shared" si="0"/>
        <v>0</v>
      </c>
      <c r="J11" s="149">
        <f t="shared" si="1"/>
        <v>10</v>
      </c>
      <c r="K11" s="147">
        <v>-2</v>
      </c>
      <c r="L11" s="147">
        <v>-2</v>
      </c>
      <c r="M11" s="148">
        <f t="shared" si="2"/>
        <v>0</v>
      </c>
      <c r="N11" s="149">
        <f t="shared" si="3"/>
        <v>10</v>
      </c>
      <c r="O11" s="150">
        <f t="shared" si="4"/>
        <v>20</v>
      </c>
      <c r="P11" s="151">
        <f t="shared" si="5"/>
        <v>-4</v>
      </c>
      <c r="Q11" s="152">
        <f t="shared" si="6"/>
        <v>-4</v>
      </c>
      <c r="R11" s="153">
        <f t="shared" si="7"/>
        <v>0</v>
      </c>
      <c r="S11" s="154">
        <f t="shared" si="8"/>
        <v>10</v>
      </c>
      <c r="T11" s="155"/>
    </row>
    <row r="12" spans="2:20" ht="19.5" customHeight="1" hidden="1">
      <c r="B12" s="19"/>
      <c r="C12" s="1"/>
      <c r="D12" s="1"/>
      <c r="E12" s="1"/>
      <c r="F12" s="23" t="s">
        <v>30</v>
      </c>
      <c r="G12" s="31">
        <v>-2</v>
      </c>
      <c r="H12" s="31">
        <v>-2</v>
      </c>
      <c r="I12" s="46">
        <f t="shared" si="0"/>
        <v>0</v>
      </c>
      <c r="J12" s="49">
        <f t="shared" si="1"/>
        <v>10</v>
      </c>
      <c r="K12" s="31">
        <v>-2</v>
      </c>
      <c r="L12" s="31">
        <v>-2</v>
      </c>
      <c r="M12" s="46">
        <f t="shared" si="2"/>
        <v>0</v>
      </c>
      <c r="N12" s="49">
        <f t="shared" si="3"/>
        <v>10</v>
      </c>
      <c r="O12" s="43">
        <f t="shared" si="4"/>
        <v>20</v>
      </c>
      <c r="P12" s="41">
        <f t="shared" si="5"/>
        <v>-4</v>
      </c>
      <c r="Q12" s="28">
        <f t="shared" si="6"/>
        <v>-4</v>
      </c>
      <c r="R12" s="33">
        <f t="shared" si="7"/>
        <v>0</v>
      </c>
      <c r="S12" s="38">
        <f t="shared" si="8"/>
        <v>10</v>
      </c>
      <c r="T12" s="35"/>
    </row>
    <row r="13" spans="2:20" ht="19.5" customHeight="1" hidden="1">
      <c r="B13" s="19"/>
      <c r="C13" s="1"/>
      <c r="D13" s="1"/>
      <c r="E13" s="1"/>
      <c r="F13" s="23" t="s">
        <v>27</v>
      </c>
      <c r="G13" s="31">
        <v>-2</v>
      </c>
      <c r="H13" s="31">
        <v>-2</v>
      </c>
      <c r="I13" s="46">
        <f t="shared" si="0"/>
        <v>0</v>
      </c>
      <c r="J13" s="49">
        <f t="shared" si="1"/>
        <v>10</v>
      </c>
      <c r="K13" s="31">
        <v>-2</v>
      </c>
      <c r="L13" s="31">
        <v>-2</v>
      </c>
      <c r="M13" s="46">
        <f t="shared" si="2"/>
        <v>0</v>
      </c>
      <c r="N13" s="49">
        <f t="shared" si="3"/>
        <v>10</v>
      </c>
      <c r="O13" s="43">
        <f t="shared" si="4"/>
        <v>20</v>
      </c>
      <c r="P13" s="41">
        <f t="shared" si="5"/>
        <v>-4</v>
      </c>
      <c r="Q13" s="28">
        <f t="shared" si="6"/>
        <v>-4</v>
      </c>
      <c r="R13" s="33">
        <f t="shared" si="7"/>
        <v>0</v>
      </c>
      <c r="S13" s="38">
        <f t="shared" si="8"/>
        <v>10</v>
      </c>
      <c r="T13" s="35"/>
    </row>
    <row r="14" spans="2:20" ht="19.5" customHeight="1" hidden="1">
      <c r="B14" s="19"/>
      <c r="C14" s="1"/>
      <c r="D14" s="3"/>
      <c r="E14" s="51"/>
      <c r="F14" s="23" t="s">
        <v>15</v>
      </c>
      <c r="G14" s="31">
        <v>-2</v>
      </c>
      <c r="H14" s="31">
        <v>-2</v>
      </c>
      <c r="I14" s="46">
        <f t="shared" si="0"/>
        <v>0</v>
      </c>
      <c r="J14" s="49">
        <f t="shared" si="1"/>
        <v>10</v>
      </c>
      <c r="K14" s="31">
        <v>-2</v>
      </c>
      <c r="L14" s="31">
        <v>-2</v>
      </c>
      <c r="M14" s="46">
        <f t="shared" si="2"/>
        <v>0</v>
      </c>
      <c r="N14" s="49">
        <f t="shared" si="3"/>
        <v>10</v>
      </c>
      <c r="O14" s="43">
        <f t="shared" si="4"/>
        <v>20</v>
      </c>
      <c r="P14" s="41">
        <f t="shared" si="5"/>
        <v>-4</v>
      </c>
      <c r="Q14" s="28">
        <f t="shared" si="6"/>
        <v>-4</v>
      </c>
      <c r="R14" s="33">
        <f t="shared" si="7"/>
        <v>0</v>
      </c>
      <c r="S14" s="38">
        <f t="shared" si="8"/>
        <v>10</v>
      </c>
      <c r="T14" s="35"/>
    </row>
    <row r="15" spans="2:20" ht="19.5" customHeight="1" hidden="1" thickBot="1">
      <c r="B15" s="20"/>
      <c r="C15" s="21"/>
      <c r="D15" s="21"/>
      <c r="E15" s="52"/>
      <c r="F15" s="24" t="s">
        <v>18</v>
      </c>
      <c r="G15" s="31">
        <v>-2</v>
      </c>
      <c r="H15" s="31">
        <v>-2</v>
      </c>
      <c r="I15" s="47">
        <f t="shared" si="0"/>
        <v>0</v>
      </c>
      <c r="J15" s="49">
        <f t="shared" si="1"/>
        <v>10</v>
      </c>
      <c r="K15" s="31">
        <v>-2</v>
      </c>
      <c r="L15" s="31">
        <v>-2</v>
      </c>
      <c r="M15" s="47">
        <f t="shared" si="2"/>
        <v>0</v>
      </c>
      <c r="N15" s="49">
        <f t="shared" si="3"/>
        <v>10</v>
      </c>
      <c r="O15" s="44">
        <f t="shared" si="4"/>
        <v>20</v>
      </c>
      <c r="P15" s="159">
        <f t="shared" si="5"/>
        <v>-4</v>
      </c>
      <c r="Q15" s="160">
        <f t="shared" si="6"/>
        <v>-4</v>
      </c>
      <c r="R15" s="34">
        <f t="shared" si="7"/>
        <v>0</v>
      </c>
      <c r="S15" s="38">
        <f t="shared" si="8"/>
        <v>10</v>
      </c>
      <c r="T15" s="36"/>
    </row>
    <row r="16" spans="2:20" ht="12.75">
      <c r="B16" s="77"/>
      <c r="C16" s="77"/>
      <c r="D16" s="77"/>
      <c r="E16" s="77"/>
      <c r="F16" s="77"/>
      <c r="G16" s="77"/>
      <c r="H16" s="77"/>
      <c r="I16" s="77"/>
      <c r="J16" s="77">
        <f>SUM(J4:J15)</f>
        <v>79</v>
      </c>
      <c r="K16" s="77"/>
      <c r="L16" s="77"/>
      <c r="M16" s="77"/>
      <c r="N16" s="77">
        <f>SUM(N4:N15)</f>
        <v>79</v>
      </c>
      <c r="O16" s="77">
        <f>SUM(O4:O15)</f>
        <v>158</v>
      </c>
      <c r="P16" s="77"/>
      <c r="Q16" s="77"/>
      <c r="R16" s="77"/>
      <c r="S16" s="77"/>
      <c r="T16" s="77">
        <f>SUM(T4:T15)</f>
        <v>75</v>
      </c>
    </row>
  </sheetData>
  <sheetProtection/>
  <mergeCells count="2">
    <mergeCell ref="B2:T2"/>
    <mergeCell ref="B3:C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4" sqref="T4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4.421875" style="0" customWidth="1"/>
    <col min="6" max="6" width="0.42578125" style="0" hidden="1" customWidth="1"/>
    <col min="7" max="7" width="7.8515625" style="0" customWidth="1"/>
    <col min="8" max="8" width="7.7109375" style="0" customWidth="1"/>
    <col min="9" max="9" width="10.28125" style="0" hidden="1" customWidth="1"/>
    <col min="11" max="11" width="7.57421875" style="0" customWidth="1"/>
    <col min="12" max="12" width="6.8515625" style="0" customWidth="1"/>
    <col min="13" max="13" width="0" style="0" hidden="1" customWidth="1"/>
    <col min="14" max="14" width="9.421875" style="0" customWidth="1"/>
    <col min="15" max="15" width="10.57421875" style="0" customWidth="1"/>
    <col min="16" max="16" width="8.28125" style="0" customWidth="1"/>
    <col min="17" max="17" width="7.8515625" style="0" customWidth="1"/>
    <col min="18" max="18" width="0" style="0" hidden="1" customWidth="1"/>
  </cols>
  <sheetData>
    <row r="1" ht="13.5" thickBot="1"/>
    <row r="2" spans="2:20" ht="18" thickBot="1">
      <c r="B2" s="227" t="s">
        <v>109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60.75" customHeight="1" thickBot="1">
      <c r="B3" s="228" t="s">
        <v>0</v>
      </c>
      <c r="C3" s="228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9.5" customHeight="1">
      <c r="B4" s="16"/>
      <c r="C4" s="17"/>
      <c r="D4" s="17" t="s">
        <v>144</v>
      </c>
      <c r="E4" s="139" t="s">
        <v>110</v>
      </c>
      <c r="F4" s="22" t="s">
        <v>39</v>
      </c>
      <c r="G4" s="29">
        <v>2</v>
      </c>
      <c r="H4" s="179">
        <v>2</v>
      </c>
      <c r="I4" s="45">
        <f aca="true" t="shared" si="0" ref="I4:I15">COUNTIF(G$4:G$15,"&lt;"&amp;G4)*ROWS(G$4:G$15)+COUNTIF(H$4:H$15,"&lt;"&amp;H4)</f>
        <v>91</v>
      </c>
      <c r="J4" s="48">
        <f aca="true" t="shared" si="1" ref="J4:J15">IF(COUNTIF(I$4:I$15,I4)&gt;1,RANK(I4,I$4:I$15,0)+(COUNT(I$4:I$15)+1-RANK(I4,I$4:I$15,0)-RANK(I4,I$4:I$15,1))/2,RANK(I4,I$4:I$15,0)+(COUNT(I$4:I$15)+1-RANK(I4,I$4:I$15,0)-RANK(I4,I$4:I$15,1)))</f>
        <v>5</v>
      </c>
      <c r="K4" s="29">
        <v>3</v>
      </c>
      <c r="L4" s="179">
        <v>3</v>
      </c>
      <c r="M4" s="45">
        <f aca="true" t="shared" si="2" ref="M4:M15">COUNTIF(K$4:K$15,"&lt;"&amp;K4)*ROWS(K$4:K$15)+COUNTIF(L$4:L$15,"&lt;"&amp;L4)</f>
        <v>104</v>
      </c>
      <c r="N4" s="48">
        <f aca="true" t="shared" si="3" ref="N4:N15">IF(COUNTIF(M$4:M$15,M4)&gt;1,RANK(M4,M$4:M$15,0)+(COUNT(M$4:M$15)+1-RANK(M4,M$4:M$15,0)-RANK(M4,M$4:M$15,1))/2,RANK(M4,M$4:M$15,0)+(COUNT(M$4:M$15)+1-RANK(M4,M$4:M$15,0)-RANK(M4,M$4:M$15,1)))</f>
        <v>3.5</v>
      </c>
      <c r="O4" s="42">
        <f aca="true" t="shared" si="4" ref="O4:O15">SUM(J4,N4)</f>
        <v>8.5</v>
      </c>
      <c r="P4" s="40">
        <f aca="true" t="shared" si="5" ref="P4:P15">SUM(K4,G4)</f>
        <v>5</v>
      </c>
      <c r="Q4" s="30">
        <f aca="true" t="shared" si="6" ref="Q4:Q15">SUM(L4,H4)</f>
        <v>5</v>
      </c>
      <c r="R4" s="32">
        <f aca="true" t="shared" si="7" ref="R4:R15">(COUNTIF(O$4:O$15,"&gt;"&amp;O4)*ROWS(O$4:O$14)+COUNTIF(P$4:P$15,"&lt;"&amp;P4))*ROWS(O$4:O$15)+COUNTIF(Q$4:Q$15,"&lt;"&amp;Q4)</f>
        <v>1015</v>
      </c>
      <c r="S4" s="37">
        <f aca="true" t="shared" si="8" ref="S4:S15">IF(COUNTIF(R$4:R$15,R4)&gt;1,RANK(R4,R$4:R$15,0)+(COUNT(R$4:R$15)+1-RANK(R4,R$4:R$15,0)-RANK(R4,R$4:R$15,1))/2,RANK(R4,R$4:R$15,0)+(COUNT(R$4:R$15)+1-RANK(R4,R$4:R$15,0)-RANK(R4,R$4:R$15,1)))</f>
        <v>5</v>
      </c>
      <c r="T4" s="156">
        <v>5</v>
      </c>
    </row>
    <row r="5" spans="2:20" ht="19.5" customHeight="1">
      <c r="B5" s="19"/>
      <c r="C5" s="1"/>
      <c r="D5" s="1" t="s">
        <v>131</v>
      </c>
      <c r="E5" s="140" t="s">
        <v>111</v>
      </c>
      <c r="F5" s="23" t="s">
        <v>46</v>
      </c>
      <c r="G5" s="31">
        <v>4</v>
      </c>
      <c r="H5" s="180">
        <v>4</v>
      </c>
      <c r="I5" s="46">
        <f t="shared" si="0"/>
        <v>117</v>
      </c>
      <c r="J5" s="49">
        <f t="shared" si="1"/>
        <v>2.5</v>
      </c>
      <c r="K5" s="31">
        <v>6</v>
      </c>
      <c r="L5" s="180">
        <v>6</v>
      </c>
      <c r="M5" s="46">
        <f t="shared" si="2"/>
        <v>130</v>
      </c>
      <c r="N5" s="49">
        <f t="shared" si="3"/>
        <v>2</v>
      </c>
      <c r="O5" s="43">
        <f t="shared" si="4"/>
        <v>4.5</v>
      </c>
      <c r="P5" s="41">
        <f t="shared" si="5"/>
        <v>10</v>
      </c>
      <c r="Q5" s="28">
        <f t="shared" si="6"/>
        <v>10</v>
      </c>
      <c r="R5" s="33">
        <f t="shared" si="7"/>
        <v>1450</v>
      </c>
      <c r="S5" s="38">
        <f t="shared" si="8"/>
        <v>1</v>
      </c>
      <c r="T5" s="35">
        <v>25</v>
      </c>
    </row>
    <row r="6" spans="2:20" ht="19.5" customHeight="1">
      <c r="B6" s="19"/>
      <c r="C6" s="1"/>
      <c r="D6" s="1" t="s">
        <v>138</v>
      </c>
      <c r="E6" s="140" t="s">
        <v>112</v>
      </c>
      <c r="F6" s="23" t="s">
        <v>38</v>
      </c>
      <c r="G6" s="31">
        <v>1</v>
      </c>
      <c r="H6" s="180">
        <v>1</v>
      </c>
      <c r="I6" s="46">
        <f t="shared" si="0"/>
        <v>78</v>
      </c>
      <c r="J6" s="49">
        <f t="shared" si="1"/>
        <v>6</v>
      </c>
      <c r="K6" s="31">
        <v>1</v>
      </c>
      <c r="L6" s="180">
        <v>1</v>
      </c>
      <c r="M6" s="46">
        <f t="shared" si="2"/>
        <v>78</v>
      </c>
      <c r="N6" s="49">
        <f t="shared" si="3"/>
        <v>6</v>
      </c>
      <c r="O6" s="43">
        <f t="shared" si="4"/>
        <v>12</v>
      </c>
      <c r="P6" s="41">
        <f t="shared" si="5"/>
        <v>2</v>
      </c>
      <c r="Q6" s="28">
        <f t="shared" si="6"/>
        <v>2</v>
      </c>
      <c r="R6" s="33">
        <f t="shared" si="7"/>
        <v>870</v>
      </c>
      <c r="S6" s="38">
        <f t="shared" si="8"/>
        <v>6</v>
      </c>
      <c r="T6" s="35"/>
    </row>
    <row r="7" spans="2:20" ht="19.5" customHeight="1">
      <c r="B7" s="19"/>
      <c r="C7" s="1"/>
      <c r="D7" s="2" t="s">
        <v>127</v>
      </c>
      <c r="E7" s="140" t="s">
        <v>113</v>
      </c>
      <c r="F7" s="23" t="s">
        <v>36</v>
      </c>
      <c r="G7" s="31">
        <v>3</v>
      </c>
      <c r="H7" s="180">
        <v>3</v>
      </c>
      <c r="I7" s="46">
        <f t="shared" si="0"/>
        <v>104</v>
      </c>
      <c r="J7" s="49">
        <f t="shared" si="1"/>
        <v>4</v>
      </c>
      <c r="K7" s="31">
        <v>7</v>
      </c>
      <c r="L7" s="180">
        <v>7</v>
      </c>
      <c r="M7" s="46">
        <f t="shared" si="2"/>
        <v>143</v>
      </c>
      <c r="N7" s="49">
        <f t="shared" si="3"/>
        <v>1</v>
      </c>
      <c r="O7" s="43">
        <f t="shared" si="4"/>
        <v>5</v>
      </c>
      <c r="P7" s="41">
        <f t="shared" si="5"/>
        <v>10</v>
      </c>
      <c r="Q7" s="28">
        <f t="shared" si="6"/>
        <v>10</v>
      </c>
      <c r="R7" s="33">
        <f t="shared" si="7"/>
        <v>1318</v>
      </c>
      <c r="S7" s="38">
        <f t="shared" si="8"/>
        <v>3</v>
      </c>
      <c r="T7" s="35">
        <v>15</v>
      </c>
    </row>
    <row r="8" spans="2:20" ht="19.5" customHeight="1">
      <c r="B8" s="19"/>
      <c r="C8" s="1"/>
      <c r="D8" s="1" t="s">
        <v>128</v>
      </c>
      <c r="E8" s="140" t="s">
        <v>114</v>
      </c>
      <c r="F8" s="23" t="s">
        <v>42</v>
      </c>
      <c r="G8" s="31">
        <v>4</v>
      </c>
      <c r="H8" s="180">
        <v>4</v>
      </c>
      <c r="I8" s="46">
        <f t="shared" si="0"/>
        <v>117</v>
      </c>
      <c r="J8" s="49">
        <f t="shared" si="1"/>
        <v>2.5</v>
      </c>
      <c r="K8" s="31">
        <v>2</v>
      </c>
      <c r="L8" s="180">
        <v>2</v>
      </c>
      <c r="M8" s="46">
        <f t="shared" si="2"/>
        <v>91</v>
      </c>
      <c r="N8" s="49">
        <f t="shared" si="3"/>
        <v>5</v>
      </c>
      <c r="O8" s="43">
        <f t="shared" si="4"/>
        <v>7.5</v>
      </c>
      <c r="P8" s="41">
        <f t="shared" si="5"/>
        <v>6</v>
      </c>
      <c r="Q8" s="28">
        <f t="shared" si="6"/>
        <v>6</v>
      </c>
      <c r="R8" s="33">
        <f t="shared" si="7"/>
        <v>1160</v>
      </c>
      <c r="S8" s="38">
        <f t="shared" si="8"/>
        <v>4</v>
      </c>
      <c r="T8" s="35">
        <v>10</v>
      </c>
    </row>
    <row r="9" spans="2:20" ht="19.5" customHeight="1">
      <c r="B9" s="19"/>
      <c r="C9" s="1"/>
      <c r="D9" s="1" t="s">
        <v>123</v>
      </c>
      <c r="E9" s="141" t="s">
        <v>95</v>
      </c>
      <c r="F9" s="23" t="s">
        <v>44</v>
      </c>
      <c r="G9" s="31">
        <v>6</v>
      </c>
      <c r="H9" s="180">
        <v>6</v>
      </c>
      <c r="I9" s="46">
        <f t="shared" si="0"/>
        <v>143</v>
      </c>
      <c r="J9" s="49">
        <f t="shared" si="1"/>
        <v>1</v>
      </c>
      <c r="K9" s="31">
        <v>3</v>
      </c>
      <c r="L9" s="180">
        <v>3</v>
      </c>
      <c r="M9" s="46">
        <f t="shared" si="2"/>
        <v>104</v>
      </c>
      <c r="N9" s="49">
        <f t="shared" si="3"/>
        <v>3.5</v>
      </c>
      <c r="O9" s="43">
        <f t="shared" si="4"/>
        <v>4.5</v>
      </c>
      <c r="P9" s="41">
        <f t="shared" si="5"/>
        <v>9</v>
      </c>
      <c r="Q9" s="28">
        <f t="shared" si="6"/>
        <v>9</v>
      </c>
      <c r="R9" s="33">
        <f t="shared" si="7"/>
        <v>1437</v>
      </c>
      <c r="S9" s="38">
        <f t="shared" si="8"/>
        <v>2</v>
      </c>
      <c r="T9" s="35">
        <v>20</v>
      </c>
    </row>
    <row r="10" spans="2:20" ht="19.5" customHeight="1" thickBot="1">
      <c r="B10" s="20"/>
      <c r="C10" s="21"/>
      <c r="D10" s="21"/>
      <c r="E10" s="157" t="s">
        <v>94</v>
      </c>
      <c r="F10" s="24" t="s">
        <v>43</v>
      </c>
      <c r="G10" s="158">
        <v>-1</v>
      </c>
      <c r="H10" s="181">
        <v>-1</v>
      </c>
      <c r="I10" s="47">
        <f t="shared" si="0"/>
        <v>65</v>
      </c>
      <c r="J10" s="50">
        <v>8</v>
      </c>
      <c r="K10" s="158">
        <v>-1</v>
      </c>
      <c r="L10" s="181">
        <v>-1</v>
      </c>
      <c r="M10" s="47">
        <f t="shared" si="2"/>
        <v>65</v>
      </c>
      <c r="N10" s="50">
        <v>8</v>
      </c>
      <c r="O10" s="44">
        <f t="shared" si="4"/>
        <v>16</v>
      </c>
      <c r="P10" s="159">
        <f t="shared" si="5"/>
        <v>-2</v>
      </c>
      <c r="Q10" s="160">
        <f t="shared" si="6"/>
        <v>-2</v>
      </c>
      <c r="R10" s="34">
        <f t="shared" si="7"/>
        <v>725</v>
      </c>
      <c r="S10" s="39">
        <v>8</v>
      </c>
      <c r="T10" s="36"/>
    </row>
    <row r="11" spans="2:20" ht="19.5" customHeight="1" hidden="1">
      <c r="B11" s="142"/>
      <c r="C11" s="143"/>
      <c r="D11" s="143"/>
      <c r="E11" s="143"/>
      <c r="F11" s="146" t="s">
        <v>41</v>
      </c>
      <c r="G11" s="147">
        <v>-2</v>
      </c>
      <c r="H11" s="147">
        <v>-2</v>
      </c>
      <c r="I11" s="148">
        <f t="shared" si="0"/>
        <v>0</v>
      </c>
      <c r="J11" s="149">
        <f t="shared" si="1"/>
        <v>10</v>
      </c>
      <c r="K11" s="147">
        <v>-2</v>
      </c>
      <c r="L11" s="147">
        <v>-2</v>
      </c>
      <c r="M11" s="148">
        <f t="shared" si="2"/>
        <v>0</v>
      </c>
      <c r="N11" s="149">
        <f t="shared" si="3"/>
        <v>10</v>
      </c>
      <c r="O11" s="150">
        <f t="shared" si="4"/>
        <v>20</v>
      </c>
      <c r="P11" s="151">
        <f t="shared" si="5"/>
        <v>-4</v>
      </c>
      <c r="Q11" s="152">
        <f t="shared" si="6"/>
        <v>-4</v>
      </c>
      <c r="R11" s="153">
        <f t="shared" si="7"/>
        <v>0</v>
      </c>
      <c r="S11" s="154">
        <f t="shared" si="8"/>
        <v>10</v>
      </c>
      <c r="T11" s="155"/>
    </row>
    <row r="12" spans="2:20" ht="19.5" customHeight="1" hidden="1">
      <c r="B12" s="19"/>
      <c r="C12" s="1"/>
      <c r="D12" s="1"/>
      <c r="E12" s="1"/>
      <c r="F12" s="23" t="s">
        <v>40</v>
      </c>
      <c r="G12" s="31">
        <v>-2</v>
      </c>
      <c r="H12" s="31">
        <v>-2</v>
      </c>
      <c r="I12" s="46">
        <f t="shared" si="0"/>
        <v>0</v>
      </c>
      <c r="J12" s="49">
        <f t="shared" si="1"/>
        <v>10</v>
      </c>
      <c r="K12" s="31">
        <v>-2</v>
      </c>
      <c r="L12" s="31">
        <v>-2</v>
      </c>
      <c r="M12" s="46">
        <f t="shared" si="2"/>
        <v>0</v>
      </c>
      <c r="N12" s="49">
        <f t="shared" si="3"/>
        <v>10</v>
      </c>
      <c r="O12" s="43">
        <f t="shared" si="4"/>
        <v>20</v>
      </c>
      <c r="P12" s="41">
        <f t="shared" si="5"/>
        <v>-4</v>
      </c>
      <c r="Q12" s="28">
        <f t="shared" si="6"/>
        <v>-4</v>
      </c>
      <c r="R12" s="33">
        <f t="shared" si="7"/>
        <v>0</v>
      </c>
      <c r="S12" s="38">
        <f t="shared" si="8"/>
        <v>10</v>
      </c>
      <c r="T12" s="35"/>
    </row>
    <row r="13" spans="2:20" ht="19.5" customHeight="1" hidden="1">
      <c r="B13" s="19"/>
      <c r="C13" s="1"/>
      <c r="D13" s="1"/>
      <c r="E13" s="1"/>
      <c r="F13" s="23" t="s">
        <v>45</v>
      </c>
      <c r="G13" s="31">
        <v>-2</v>
      </c>
      <c r="H13" s="31">
        <v>-2</v>
      </c>
      <c r="I13" s="46">
        <f t="shared" si="0"/>
        <v>0</v>
      </c>
      <c r="J13" s="49">
        <f t="shared" si="1"/>
        <v>10</v>
      </c>
      <c r="K13" s="31">
        <v>-2</v>
      </c>
      <c r="L13" s="31">
        <v>-2</v>
      </c>
      <c r="M13" s="46">
        <f t="shared" si="2"/>
        <v>0</v>
      </c>
      <c r="N13" s="49">
        <f t="shared" si="3"/>
        <v>10</v>
      </c>
      <c r="O13" s="43">
        <f t="shared" si="4"/>
        <v>20</v>
      </c>
      <c r="P13" s="41">
        <f t="shared" si="5"/>
        <v>-4</v>
      </c>
      <c r="Q13" s="28">
        <f t="shared" si="6"/>
        <v>-4</v>
      </c>
      <c r="R13" s="33">
        <f t="shared" si="7"/>
        <v>0</v>
      </c>
      <c r="S13" s="38">
        <f t="shared" si="8"/>
        <v>10</v>
      </c>
      <c r="T13" s="35"/>
    </row>
    <row r="14" spans="2:20" ht="19.5" customHeight="1" hidden="1">
      <c r="B14" s="19"/>
      <c r="C14" s="1"/>
      <c r="D14" s="3"/>
      <c r="E14" s="51"/>
      <c r="F14" s="23" t="s">
        <v>47</v>
      </c>
      <c r="G14" s="31">
        <v>-2</v>
      </c>
      <c r="H14" s="31">
        <v>-2</v>
      </c>
      <c r="I14" s="46">
        <f t="shared" si="0"/>
        <v>0</v>
      </c>
      <c r="J14" s="49">
        <f t="shared" si="1"/>
        <v>10</v>
      </c>
      <c r="K14" s="31">
        <v>-2</v>
      </c>
      <c r="L14" s="31">
        <v>-2</v>
      </c>
      <c r="M14" s="46">
        <f t="shared" si="2"/>
        <v>0</v>
      </c>
      <c r="N14" s="49">
        <f t="shared" si="3"/>
        <v>10</v>
      </c>
      <c r="O14" s="43">
        <f t="shared" si="4"/>
        <v>20</v>
      </c>
      <c r="P14" s="86">
        <f t="shared" si="5"/>
        <v>-4</v>
      </c>
      <c r="Q14" s="87">
        <f t="shared" si="6"/>
        <v>-4</v>
      </c>
      <c r="R14" s="33">
        <f t="shared" si="7"/>
        <v>0</v>
      </c>
      <c r="S14" s="38">
        <f t="shared" si="8"/>
        <v>10</v>
      </c>
      <c r="T14" s="35"/>
    </row>
    <row r="15" spans="2:20" ht="19.5" customHeight="1" hidden="1" thickBot="1">
      <c r="B15" s="20"/>
      <c r="C15" s="21"/>
      <c r="D15" s="21"/>
      <c r="E15" s="52"/>
      <c r="F15" s="24" t="s">
        <v>37</v>
      </c>
      <c r="G15" s="31">
        <v>-2</v>
      </c>
      <c r="H15" s="31">
        <v>-2</v>
      </c>
      <c r="I15" s="47">
        <f t="shared" si="0"/>
        <v>0</v>
      </c>
      <c r="J15" s="49">
        <f t="shared" si="1"/>
        <v>10</v>
      </c>
      <c r="K15" s="31">
        <v>-2</v>
      </c>
      <c r="L15" s="31">
        <v>-2</v>
      </c>
      <c r="M15" s="47">
        <f t="shared" si="2"/>
        <v>0</v>
      </c>
      <c r="N15" s="49">
        <f t="shared" si="3"/>
        <v>10</v>
      </c>
      <c r="O15" s="44">
        <f t="shared" si="4"/>
        <v>20</v>
      </c>
      <c r="P15" s="88">
        <f t="shared" si="5"/>
        <v>-4</v>
      </c>
      <c r="Q15" s="89">
        <f t="shared" si="6"/>
        <v>-4</v>
      </c>
      <c r="R15" s="34">
        <f t="shared" si="7"/>
        <v>0</v>
      </c>
      <c r="S15" s="38">
        <f t="shared" si="8"/>
        <v>10</v>
      </c>
      <c r="T15" s="36"/>
    </row>
    <row r="16" spans="2:20" ht="12.75">
      <c r="B16" s="77"/>
      <c r="C16" s="77"/>
      <c r="D16" s="77"/>
      <c r="E16" s="77"/>
      <c r="F16" s="77"/>
      <c r="G16" s="77"/>
      <c r="H16" s="77"/>
      <c r="I16" s="77"/>
      <c r="J16" s="77">
        <f>SUM(J4:J15)</f>
        <v>79</v>
      </c>
      <c r="K16" s="77"/>
      <c r="L16" s="77"/>
      <c r="M16" s="77"/>
      <c r="N16" s="77">
        <f>SUM(N4:N15)</f>
        <v>79</v>
      </c>
      <c r="O16" s="77">
        <f>SUM(O4:O15)</f>
        <v>158</v>
      </c>
      <c r="P16" s="77"/>
      <c r="Q16" s="77"/>
      <c r="R16" s="77"/>
      <c r="S16" s="77">
        <f>SUM(S4:S15)</f>
        <v>79</v>
      </c>
      <c r="T16" s="77">
        <f>SUM(T4:T15)</f>
        <v>75</v>
      </c>
    </row>
  </sheetData>
  <sheetProtection/>
  <mergeCells count="2">
    <mergeCell ref="B2:T2"/>
    <mergeCell ref="B3:C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6"/>
  <sheetViews>
    <sheetView tabSelected="1" zoomScalePageLayoutView="0" workbookViewId="0" topLeftCell="B1">
      <selection activeCell="T8" sqref="T8"/>
    </sheetView>
  </sheetViews>
  <sheetFormatPr defaultColWidth="9.140625" defaultRowHeight="12.75"/>
  <cols>
    <col min="1" max="1" width="3.28125" style="0" customWidth="1"/>
    <col min="2" max="3" width="5.57421875" style="0" bestFit="1" customWidth="1"/>
    <col min="4" max="4" width="20.57421875" style="0" customWidth="1"/>
    <col min="5" max="5" width="14.8515625" style="0" customWidth="1"/>
    <col min="6" max="6" width="0.42578125" style="0" hidden="1" customWidth="1"/>
    <col min="7" max="7" width="8.57421875" style="0" customWidth="1"/>
    <col min="8" max="8" width="7.00390625" style="0" customWidth="1"/>
    <col min="9" max="9" width="10.28125" style="0" hidden="1" customWidth="1"/>
    <col min="11" max="11" width="7.140625" style="0" customWidth="1"/>
    <col min="12" max="12" width="7.8515625" style="0" customWidth="1"/>
    <col min="13" max="13" width="0" style="0" hidden="1" customWidth="1"/>
    <col min="14" max="14" width="9.28125" style="0" customWidth="1"/>
    <col min="15" max="15" width="10.57421875" style="0" customWidth="1"/>
    <col min="16" max="16" width="7.8515625" style="0" customWidth="1"/>
    <col min="17" max="17" width="7.140625" style="0" customWidth="1"/>
    <col min="18" max="18" width="0" style="0" hidden="1" customWidth="1"/>
  </cols>
  <sheetData>
    <row r="1" ht="13.5" thickBot="1"/>
    <row r="2" spans="2:20" ht="18" thickBot="1">
      <c r="B2" s="227" t="s">
        <v>102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60.75" customHeight="1" thickBot="1">
      <c r="B3" s="228" t="s">
        <v>0</v>
      </c>
      <c r="C3" s="228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9.5" customHeight="1">
      <c r="B4" s="16"/>
      <c r="C4" s="17"/>
      <c r="D4" s="17" t="s">
        <v>145</v>
      </c>
      <c r="E4" s="139" t="s">
        <v>110</v>
      </c>
      <c r="F4" s="22" t="s">
        <v>34</v>
      </c>
      <c r="G4" s="29">
        <v>3</v>
      </c>
      <c r="H4" s="179">
        <v>3</v>
      </c>
      <c r="I4" s="45">
        <f aca="true" t="shared" si="0" ref="I4:I15">COUNTIF(G$4:G$15,"&lt;"&amp;G4)*ROWS(G$4:G$15)+COUNTIF(H$4:H$15,"&lt;"&amp;H4)</f>
        <v>117</v>
      </c>
      <c r="J4" s="48">
        <f aca="true" t="shared" si="1" ref="J4:J15">IF(COUNTIF(I$4:I$15,I4)&gt;1,RANK(I4,I$4:I$15,0)+(COUNT(I$4:I$15)+1-RANK(I4,I$4:I$15,0)-RANK(I4,I$4:I$15,1))/2,RANK(I4,I$4:I$15,0)+(COUNT(I$4:I$15)+1-RANK(I4,I$4:I$15,0)-RANK(I4,I$4:I$15,1)))</f>
        <v>2.5</v>
      </c>
      <c r="K4" s="29">
        <v>3</v>
      </c>
      <c r="L4" s="179">
        <v>3</v>
      </c>
      <c r="M4" s="45">
        <f aca="true" t="shared" si="2" ref="M4:M15">COUNTIF(K$4:K$15,"&lt;"&amp;K4)*ROWS(K$4:K$15)+COUNTIF(L$4:L$15,"&lt;"&amp;L4)</f>
        <v>143</v>
      </c>
      <c r="N4" s="48">
        <f aca="true" t="shared" si="3" ref="N4:N15">IF(COUNTIF(M$4:M$15,M4)&gt;1,RANK(M4,M$4:M$15,0)+(COUNT(M$4:M$15)+1-RANK(M4,M$4:M$15,0)-RANK(M4,M$4:M$15,1))/2,RANK(M4,M$4:M$15,0)+(COUNT(M$4:M$15)+1-RANK(M4,M$4:M$15,0)-RANK(M4,M$4:M$15,1)))</f>
        <v>1</v>
      </c>
      <c r="O4" s="42">
        <f aca="true" t="shared" si="4" ref="O4:O15">SUM(J4,N4)</f>
        <v>3.5</v>
      </c>
      <c r="P4" s="40">
        <f aca="true" t="shared" si="5" ref="P4:P15">SUM(K4,G4)</f>
        <v>6</v>
      </c>
      <c r="Q4" s="30">
        <f aca="true" t="shared" si="6" ref="Q4:Q15">SUM(L4,H4)</f>
        <v>6</v>
      </c>
      <c r="R4" s="32">
        <f aca="true" t="shared" si="7" ref="R4:R15">(COUNTIF(O$4:O$15,"&gt;"&amp;O4)*ROWS(O$4:O$14)+COUNTIF(P$4:P$15,"&lt;"&amp;P4))*ROWS(O$4:O$15)+COUNTIF(Q$4:Q$15,"&lt;"&amp;Q4)</f>
        <v>1450</v>
      </c>
      <c r="S4" s="37">
        <f aca="true" t="shared" si="8" ref="S4:S15">IF(COUNTIF(R$4:R$15,R4)&gt;1,RANK(R4,R$4:R$15,0)+(COUNT(R$4:R$15)+1-RANK(R4,R$4:R$15,0)-RANK(R4,R$4:R$15,1))/2,RANK(R4,R$4:R$15,0)+(COUNT(R$4:R$15)+1-RANK(R4,R$4:R$15,0)-RANK(R4,R$4:R$15,1)))</f>
        <v>2</v>
      </c>
      <c r="T4" s="35">
        <v>20</v>
      </c>
    </row>
    <row r="5" spans="2:20" ht="19.5" customHeight="1">
      <c r="B5" s="19"/>
      <c r="C5" s="1"/>
      <c r="D5" s="1" t="s">
        <v>137</v>
      </c>
      <c r="E5" s="140" t="s">
        <v>111</v>
      </c>
      <c r="F5" s="23" t="s">
        <v>26</v>
      </c>
      <c r="G5" s="31">
        <v>1</v>
      </c>
      <c r="H5" s="180">
        <v>1</v>
      </c>
      <c r="I5" s="46">
        <f t="shared" si="0"/>
        <v>78</v>
      </c>
      <c r="J5" s="49">
        <f t="shared" si="1"/>
        <v>5</v>
      </c>
      <c r="K5" s="31">
        <v>0</v>
      </c>
      <c r="L5" s="180">
        <v>0</v>
      </c>
      <c r="M5" s="46">
        <f t="shared" si="2"/>
        <v>78</v>
      </c>
      <c r="N5" s="49">
        <f t="shared" si="3"/>
        <v>5</v>
      </c>
      <c r="O5" s="43">
        <f t="shared" si="4"/>
        <v>10</v>
      </c>
      <c r="P5" s="41">
        <f t="shared" si="5"/>
        <v>1</v>
      </c>
      <c r="Q5" s="28">
        <f t="shared" si="6"/>
        <v>1</v>
      </c>
      <c r="R5" s="33">
        <f t="shared" si="7"/>
        <v>870</v>
      </c>
      <c r="S5" s="38">
        <f t="shared" si="8"/>
        <v>5.5</v>
      </c>
      <c r="T5" s="35">
        <v>2.5</v>
      </c>
    </row>
    <row r="6" spans="2:20" ht="19.5" customHeight="1">
      <c r="B6" s="19"/>
      <c r="C6" s="1"/>
      <c r="D6" s="1" t="s">
        <v>126</v>
      </c>
      <c r="E6" s="140" t="s">
        <v>112</v>
      </c>
      <c r="F6" s="23" t="s">
        <v>29</v>
      </c>
      <c r="G6" s="31">
        <v>1</v>
      </c>
      <c r="H6" s="180">
        <v>1</v>
      </c>
      <c r="I6" s="46">
        <f t="shared" si="0"/>
        <v>78</v>
      </c>
      <c r="J6" s="49">
        <f t="shared" si="1"/>
        <v>5</v>
      </c>
      <c r="K6" s="31">
        <v>1</v>
      </c>
      <c r="L6" s="180">
        <v>1</v>
      </c>
      <c r="M6" s="46">
        <f t="shared" si="2"/>
        <v>117</v>
      </c>
      <c r="N6" s="49">
        <f t="shared" si="3"/>
        <v>2.5</v>
      </c>
      <c r="O6" s="43">
        <f t="shared" si="4"/>
        <v>7.5</v>
      </c>
      <c r="P6" s="41">
        <f t="shared" si="5"/>
        <v>2</v>
      </c>
      <c r="Q6" s="28">
        <f t="shared" si="6"/>
        <v>2</v>
      </c>
      <c r="R6" s="33">
        <f t="shared" si="7"/>
        <v>1160</v>
      </c>
      <c r="S6" s="38">
        <f t="shared" si="8"/>
        <v>4</v>
      </c>
      <c r="T6" s="35">
        <v>10</v>
      </c>
    </row>
    <row r="7" spans="2:20" ht="19.5" customHeight="1">
      <c r="B7" s="19"/>
      <c r="C7" s="1"/>
      <c r="D7" s="2" t="s">
        <v>139</v>
      </c>
      <c r="E7" s="140" t="s">
        <v>113</v>
      </c>
      <c r="F7" s="23" t="s">
        <v>31</v>
      </c>
      <c r="G7" s="31">
        <v>3</v>
      </c>
      <c r="H7" s="180">
        <v>3</v>
      </c>
      <c r="I7" s="46">
        <f t="shared" si="0"/>
        <v>117</v>
      </c>
      <c r="J7" s="49">
        <f t="shared" si="1"/>
        <v>2.5</v>
      </c>
      <c r="K7" s="31">
        <v>0</v>
      </c>
      <c r="L7" s="180">
        <v>0</v>
      </c>
      <c r="M7" s="46">
        <f t="shared" si="2"/>
        <v>78</v>
      </c>
      <c r="N7" s="49">
        <f t="shared" si="3"/>
        <v>5</v>
      </c>
      <c r="O7" s="43">
        <f t="shared" si="4"/>
        <v>7.5</v>
      </c>
      <c r="P7" s="41">
        <f t="shared" si="5"/>
        <v>3</v>
      </c>
      <c r="Q7" s="28">
        <f t="shared" si="6"/>
        <v>3</v>
      </c>
      <c r="R7" s="33">
        <f t="shared" si="7"/>
        <v>1173</v>
      </c>
      <c r="S7" s="38">
        <f t="shared" si="8"/>
        <v>3</v>
      </c>
      <c r="T7" s="35">
        <v>15</v>
      </c>
    </row>
    <row r="8" spans="2:20" ht="19.5" customHeight="1">
      <c r="B8" s="19"/>
      <c r="C8" s="1"/>
      <c r="D8" s="215" t="s">
        <v>140</v>
      </c>
      <c r="E8" s="140" t="s">
        <v>114</v>
      </c>
      <c r="F8" s="23" t="s">
        <v>17</v>
      </c>
      <c r="G8" s="31">
        <v>1</v>
      </c>
      <c r="H8" s="180">
        <v>1</v>
      </c>
      <c r="I8" s="46">
        <f t="shared" si="0"/>
        <v>78</v>
      </c>
      <c r="J8" s="49">
        <f t="shared" si="1"/>
        <v>5</v>
      </c>
      <c r="K8" s="31">
        <v>0</v>
      </c>
      <c r="L8" s="180">
        <v>0</v>
      </c>
      <c r="M8" s="46">
        <f t="shared" si="2"/>
        <v>78</v>
      </c>
      <c r="N8" s="49">
        <f t="shared" si="3"/>
        <v>5</v>
      </c>
      <c r="O8" s="43">
        <f t="shared" si="4"/>
        <v>10</v>
      </c>
      <c r="P8" s="41">
        <f t="shared" si="5"/>
        <v>1</v>
      </c>
      <c r="Q8" s="28">
        <f t="shared" si="6"/>
        <v>1</v>
      </c>
      <c r="R8" s="33">
        <f t="shared" si="7"/>
        <v>870</v>
      </c>
      <c r="S8" s="38">
        <f t="shared" si="8"/>
        <v>5.5</v>
      </c>
      <c r="T8" s="35">
        <v>2.5</v>
      </c>
    </row>
    <row r="9" spans="2:20" ht="19.5" customHeight="1">
      <c r="B9" s="19"/>
      <c r="C9" s="1"/>
      <c r="D9" s="1" t="s">
        <v>129</v>
      </c>
      <c r="E9" s="141" t="s">
        <v>95</v>
      </c>
      <c r="F9" s="23" t="s">
        <v>20</v>
      </c>
      <c r="G9" s="31">
        <v>6</v>
      </c>
      <c r="H9" s="180">
        <v>6</v>
      </c>
      <c r="I9" s="46">
        <f t="shared" si="0"/>
        <v>143</v>
      </c>
      <c r="J9" s="49">
        <f t="shared" si="1"/>
        <v>1</v>
      </c>
      <c r="K9" s="31">
        <v>1</v>
      </c>
      <c r="L9" s="180">
        <v>1</v>
      </c>
      <c r="M9" s="46">
        <f t="shared" si="2"/>
        <v>117</v>
      </c>
      <c r="N9" s="49">
        <f t="shared" si="3"/>
        <v>2.5</v>
      </c>
      <c r="O9" s="43">
        <f t="shared" si="4"/>
        <v>3.5</v>
      </c>
      <c r="P9" s="41">
        <f t="shared" si="5"/>
        <v>7</v>
      </c>
      <c r="Q9" s="28">
        <f t="shared" si="6"/>
        <v>7</v>
      </c>
      <c r="R9" s="33">
        <f t="shared" si="7"/>
        <v>1463</v>
      </c>
      <c r="S9" s="38">
        <f t="shared" si="8"/>
        <v>1</v>
      </c>
      <c r="T9" s="35">
        <v>25</v>
      </c>
    </row>
    <row r="10" spans="2:20" ht="19.5" customHeight="1" thickBot="1">
      <c r="B10" s="20"/>
      <c r="C10" s="21"/>
      <c r="D10" s="21"/>
      <c r="E10" s="157" t="s">
        <v>94</v>
      </c>
      <c r="F10" s="24" t="s">
        <v>33</v>
      </c>
      <c r="G10" s="158">
        <v>-1</v>
      </c>
      <c r="H10" s="181">
        <v>-1</v>
      </c>
      <c r="I10" s="47">
        <f t="shared" si="0"/>
        <v>65</v>
      </c>
      <c r="J10" s="50">
        <v>8</v>
      </c>
      <c r="K10" s="158">
        <v>-1</v>
      </c>
      <c r="L10" s="181">
        <v>-1</v>
      </c>
      <c r="M10" s="47">
        <f t="shared" si="2"/>
        <v>65</v>
      </c>
      <c r="N10" s="50">
        <v>8</v>
      </c>
      <c r="O10" s="44">
        <f t="shared" si="4"/>
        <v>16</v>
      </c>
      <c r="P10" s="159">
        <f t="shared" si="5"/>
        <v>-2</v>
      </c>
      <c r="Q10" s="160">
        <f t="shared" si="6"/>
        <v>-2</v>
      </c>
      <c r="R10" s="34">
        <f t="shared" si="7"/>
        <v>725</v>
      </c>
      <c r="S10" s="39">
        <v>8</v>
      </c>
      <c r="T10" s="35"/>
    </row>
    <row r="11" spans="2:20" ht="19.5" customHeight="1" hidden="1">
      <c r="B11" s="142"/>
      <c r="C11" s="143"/>
      <c r="D11" s="143"/>
      <c r="E11" s="143"/>
      <c r="F11" s="146" t="s">
        <v>23</v>
      </c>
      <c r="G11" s="147">
        <v>-2</v>
      </c>
      <c r="H11" s="147">
        <v>-2</v>
      </c>
      <c r="I11" s="148">
        <f t="shared" si="0"/>
        <v>0</v>
      </c>
      <c r="J11" s="149">
        <f t="shared" si="1"/>
        <v>10</v>
      </c>
      <c r="K11" s="147">
        <v>-2</v>
      </c>
      <c r="L11" s="147">
        <v>-2</v>
      </c>
      <c r="M11" s="148">
        <f t="shared" si="2"/>
        <v>0</v>
      </c>
      <c r="N11" s="149">
        <f t="shared" si="3"/>
        <v>10</v>
      </c>
      <c r="O11" s="150">
        <f t="shared" si="4"/>
        <v>20</v>
      </c>
      <c r="P11" s="151">
        <f t="shared" si="5"/>
        <v>-4</v>
      </c>
      <c r="Q11" s="152">
        <f t="shared" si="6"/>
        <v>-4</v>
      </c>
      <c r="R11" s="153">
        <f t="shared" si="7"/>
        <v>0</v>
      </c>
      <c r="S11" s="154">
        <f t="shared" si="8"/>
        <v>10</v>
      </c>
      <c r="T11" s="35"/>
    </row>
    <row r="12" spans="2:20" ht="19.5" customHeight="1" hidden="1">
      <c r="B12" s="19"/>
      <c r="C12" s="1"/>
      <c r="D12" s="1"/>
      <c r="E12" s="1"/>
      <c r="F12" s="23" t="s">
        <v>32</v>
      </c>
      <c r="G12" s="31">
        <v>-2</v>
      </c>
      <c r="H12" s="31">
        <v>-2</v>
      </c>
      <c r="I12" s="46">
        <f t="shared" si="0"/>
        <v>0</v>
      </c>
      <c r="J12" s="49">
        <f t="shared" si="1"/>
        <v>10</v>
      </c>
      <c r="K12" s="31">
        <v>-2</v>
      </c>
      <c r="L12" s="31">
        <v>-2</v>
      </c>
      <c r="M12" s="46">
        <f t="shared" si="2"/>
        <v>0</v>
      </c>
      <c r="N12" s="49">
        <f t="shared" si="3"/>
        <v>10</v>
      </c>
      <c r="O12" s="43">
        <f t="shared" si="4"/>
        <v>20</v>
      </c>
      <c r="P12" s="41">
        <f t="shared" si="5"/>
        <v>-4</v>
      </c>
      <c r="Q12" s="28">
        <f t="shared" si="6"/>
        <v>-4</v>
      </c>
      <c r="R12" s="33">
        <f t="shared" si="7"/>
        <v>0</v>
      </c>
      <c r="S12" s="38">
        <f t="shared" si="8"/>
        <v>10</v>
      </c>
      <c r="T12" s="35"/>
    </row>
    <row r="13" spans="2:20" ht="19.5" customHeight="1" hidden="1">
      <c r="B13" s="19"/>
      <c r="C13" s="1"/>
      <c r="D13" s="1"/>
      <c r="E13" s="1"/>
      <c r="F13" s="23" t="s">
        <v>35</v>
      </c>
      <c r="G13" s="31">
        <v>-2</v>
      </c>
      <c r="H13" s="31">
        <v>-2</v>
      </c>
      <c r="I13" s="46">
        <f t="shared" si="0"/>
        <v>0</v>
      </c>
      <c r="J13" s="49">
        <f t="shared" si="1"/>
        <v>10</v>
      </c>
      <c r="K13" s="31">
        <v>-2</v>
      </c>
      <c r="L13" s="31">
        <v>-2</v>
      </c>
      <c r="M13" s="46">
        <f t="shared" si="2"/>
        <v>0</v>
      </c>
      <c r="N13" s="49">
        <f t="shared" si="3"/>
        <v>10</v>
      </c>
      <c r="O13" s="43">
        <f t="shared" si="4"/>
        <v>20</v>
      </c>
      <c r="P13" s="41">
        <f t="shared" si="5"/>
        <v>-4</v>
      </c>
      <c r="Q13" s="28">
        <f t="shared" si="6"/>
        <v>-4</v>
      </c>
      <c r="R13" s="33">
        <f t="shared" si="7"/>
        <v>0</v>
      </c>
      <c r="S13" s="38">
        <f t="shared" si="8"/>
        <v>10</v>
      </c>
      <c r="T13" s="35"/>
    </row>
    <row r="14" spans="2:20" ht="19.5" customHeight="1" hidden="1">
      <c r="B14" s="19"/>
      <c r="C14" s="1"/>
      <c r="D14" s="3"/>
      <c r="E14" s="51"/>
      <c r="F14" s="23"/>
      <c r="G14" s="31">
        <v>-2</v>
      </c>
      <c r="H14" s="31">
        <v>-2</v>
      </c>
      <c r="I14" s="46">
        <f t="shared" si="0"/>
        <v>0</v>
      </c>
      <c r="J14" s="49">
        <f t="shared" si="1"/>
        <v>10</v>
      </c>
      <c r="K14" s="31">
        <v>-2</v>
      </c>
      <c r="L14" s="31">
        <v>-2</v>
      </c>
      <c r="M14" s="46">
        <f t="shared" si="2"/>
        <v>0</v>
      </c>
      <c r="N14" s="49">
        <f t="shared" si="3"/>
        <v>10</v>
      </c>
      <c r="O14" s="43">
        <f t="shared" si="4"/>
        <v>20</v>
      </c>
      <c r="P14" s="41">
        <f t="shared" si="5"/>
        <v>-4</v>
      </c>
      <c r="Q14" s="28">
        <f t="shared" si="6"/>
        <v>-4</v>
      </c>
      <c r="R14" s="33">
        <f t="shared" si="7"/>
        <v>0</v>
      </c>
      <c r="S14" s="38">
        <f t="shared" si="8"/>
        <v>10</v>
      </c>
      <c r="T14" s="35"/>
    </row>
    <row r="15" spans="2:20" ht="19.5" customHeight="1" hidden="1" thickBot="1">
      <c r="B15" s="20"/>
      <c r="C15" s="21"/>
      <c r="D15" s="21"/>
      <c r="E15" s="52"/>
      <c r="F15" s="24"/>
      <c r="G15" s="31">
        <v>-2</v>
      </c>
      <c r="H15" s="31">
        <v>-2</v>
      </c>
      <c r="I15" s="47">
        <f t="shared" si="0"/>
        <v>0</v>
      </c>
      <c r="J15" s="49">
        <f t="shared" si="1"/>
        <v>10</v>
      </c>
      <c r="K15" s="31">
        <v>-2</v>
      </c>
      <c r="L15" s="31">
        <v>-2</v>
      </c>
      <c r="M15" s="47">
        <f t="shared" si="2"/>
        <v>0</v>
      </c>
      <c r="N15" s="49">
        <f t="shared" si="3"/>
        <v>10</v>
      </c>
      <c r="O15" s="44">
        <f t="shared" si="4"/>
        <v>20</v>
      </c>
      <c r="P15" s="159">
        <f t="shared" si="5"/>
        <v>-4</v>
      </c>
      <c r="Q15" s="160">
        <f t="shared" si="6"/>
        <v>-4</v>
      </c>
      <c r="R15" s="34">
        <f t="shared" si="7"/>
        <v>0</v>
      </c>
      <c r="S15" s="38">
        <f t="shared" si="8"/>
        <v>10</v>
      </c>
      <c r="T15" s="36"/>
    </row>
    <row r="16" spans="2:20" ht="12.75">
      <c r="B16" s="77"/>
      <c r="C16" s="77"/>
      <c r="D16" s="77"/>
      <c r="E16" s="77"/>
      <c r="F16" s="77"/>
      <c r="G16" s="77"/>
      <c r="H16" s="77"/>
      <c r="I16" s="77"/>
      <c r="J16" s="77">
        <f>SUM(J4:J15)</f>
        <v>79</v>
      </c>
      <c r="K16" s="77"/>
      <c r="L16" s="77"/>
      <c r="M16" s="77"/>
      <c r="N16" s="77">
        <f>SUM(N4:N15)</f>
        <v>79</v>
      </c>
      <c r="O16" s="77">
        <f>SUM(O4:O15)</f>
        <v>158</v>
      </c>
      <c r="P16" s="77"/>
      <c r="Q16" s="77"/>
      <c r="R16" s="77"/>
      <c r="S16" s="77">
        <f>SUM(S4:S15)</f>
        <v>79</v>
      </c>
      <c r="T16" s="77">
        <f>SUM(T4:T15)</f>
        <v>75</v>
      </c>
    </row>
  </sheetData>
  <sheetProtection/>
  <mergeCells count="2">
    <mergeCell ref="B2:T2"/>
    <mergeCell ref="B3:C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samela</cp:lastModifiedBy>
  <cp:lastPrinted>2021-10-16T15:00:28Z</cp:lastPrinted>
  <dcterms:created xsi:type="dcterms:W3CDTF">2013-01-10T11:46:53Z</dcterms:created>
  <dcterms:modified xsi:type="dcterms:W3CDTF">2021-10-18T10:13:50Z</dcterms:modified>
  <cp:category/>
  <cp:version/>
  <cp:contentType/>
  <cp:contentStatus/>
</cp:coreProperties>
</file>