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4" windowHeight="8520" tabRatio="736" activeTab="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<sst xmlns="http://schemas.openxmlformats.org/spreadsheetml/2006/main" count="498" uniqueCount="146">
  <si>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</si>
  <si>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</si>
  <si>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</si>
  <si>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</si>
  <si>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</si>
  <si>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</si>
  <si>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</si>
  <si>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</si>
  <si>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</si>
  <si>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</si>
  <si>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</si>
  <si>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</si>
  <si>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</si>
  <si>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</si>
  <si>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</si>
  <si>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</si>
  <si>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</si>
  <si>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C3</t>
  </si>
  <si>
    <t>A2</t>
  </si>
  <si>
    <t>A7</t>
  </si>
  <si>
    <t>C4</t>
  </si>
  <si>
    <t>A3</t>
  </si>
  <si>
    <t>A8</t>
  </si>
  <si>
    <t>C5</t>
  </si>
  <si>
    <t>A4</t>
  </si>
  <si>
    <t>A9</t>
  </si>
  <si>
    <t>C6</t>
  </si>
  <si>
    <t>A5</t>
  </si>
  <si>
    <t>A10</t>
  </si>
  <si>
    <t>C7</t>
  </si>
  <si>
    <t>A11</t>
  </si>
  <si>
    <t>C8</t>
  </si>
  <si>
    <t>C9</t>
  </si>
  <si>
    <t>C10</t>
  </si>
  <si>
    <t>C11</t>
  </si>
  <si>
    <t>C12</t>
  </si>
  <si>
    <t>D12</t>
  </si>
  <si>
    <t>D6</t>
  </si>
  <si>
    <t>D7</t>
  </si>
  <si>
    <t>D8</t>
  </si>
  <si>
    <t>D9</t>
  </si>
  <si>
    <t>D10</t>
  </si>
  <si>
    <t>D11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</si>
  <si>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</si>
  <si>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</si>
  <si>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</si>
  <si>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</si>
  <si>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</si>
  <si>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</si>
  <si>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</si>
  <si>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</si>
  <si>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</si>
  <si>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</si>
  <si>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</si>
  <si>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</si>
  <si>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</si>
  <si>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</si>
  <si>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</si>
  <si>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>B11</t>
  </si>
  <si>
    <t>A12</t>
  </si>
  <si>
    <t>B12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</si>
  <si>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</si>
  <si>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</si>
  <si>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</si>
  <si>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</si>
  <si>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</si>
  <si>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</si>
  <si>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</si>
  <si>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</si>
  <si>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</si>
  <si>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</si>
  <si>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</si>
  <si>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</si>
  <si>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</si>
  <si>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</si>
  <si>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</si>
  <si>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</si>
  <si>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</si>
  <si>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</si>
  <si>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</si>
  <si>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</si>
  <si>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</si>
  <si>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</si>
  <si>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</si>
  <si>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</si>
  <si>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I. preteky</t>
  </si>
  <si>
    <t>II. Preteky</t>
  </si>
  <si>
    <t>III.preteky</t>
  </si>
  <si>
    <t>Sobota</t>
  </si>
  <si>
    <t>Nedeľa</t>
  </si>
  <si>
    <t>Spolu SO+NE</t>
  </si>
  <si>
    <t xml:space="preserve">súčet umiestnení </t>
  </si>
  <si>
    <t>P.č.</t>
  </si>
  <si>
    <t>Konečné umiestnenie</t>
  </si>
  <si>
    <t>Ružomberok</t>
  </si>
  <si>
    <t>Žilina</t>
  </si>
  <si>
    <t>Konečné poradie</t>
  </si>
  <si>
    <t>(súčet um. A+B+C+D)</t>
  </si>
  <si>
    <t>Poradie</t>
  </si>
  <si>
    <t>súčet um. ABCD</t>
  </si>
  <si>
    <t>poradie</t>
  </si>
  <si>
    <t>Celk. počet rýb</t>
  </si>
  <si>
    <t xml:space="preserve">2. liga  sektor D   NEDEĽA                                                                                                                                                                                </t>
  </si>
  <si>
    <t xml:space="preserve">2.liga sektor B  NEDEĽA                                                                                                                                                                                </t>
  </si>
  <si>
    <t xml:space="preserve">2.liga sektor A  NEDEĽA                                                                                                                                                                                </t>
  </si>
  <si>
    <t xml:space="preserve">2.liga sektor A                                                                                                                                                                                   </t>
  </si>
  <si>
    <t xml:space="preserve">2.liga sektor B                                                                                                                                                                                   </t>
  </si>
  <si>
    <t xml:space="preserve">2. liga sektor C                                                                                                                                                                                </t>
  </si>
  <si>
    <t xml:space="preserve">2.liga sektor D                                                                                                                                                                                </t>
  </si>
  <si>
    <t xml:space="preserve">2. liga sektor C NEDEĽA                                                                                                                                                                                </t>
  </si>
  <si>
    <t>Vranov n/T</t>
  </si>
  <si>
    <t>B.Bystrica A</t>
  </si>
  <si>
    <t>Púchov</t>
  </si>
  <si>
    <t>B.Bystrica B</t>
  </si>
  <si>
    <t>Humenné B</t>
  </si>
  <si>
    <t>Celkovo 2. liga Banská Bystrica - SOBOTA</t>
  </si>
  <si>
    <t>2. liga  Banská Bystrica NEDEĽA CELKOM</t>
  </si>
  <si>
    <t>2. liga Banská Bystrica Celkovo SO+NE</t>
  </si>
  <si>
    <t>2. liga LRU PRIVLAČ 2021</t>
  </si>
  <si>
    <t>Pavelko Ondrej</t>
  </si>
  <si>
    <t>Majer Milan</t>
  </si>
  <si>
    <t>Mikáč Miroslav</t>
  </si>
  <si>
    <t>Patráš Marek</t>
  </si>
  <si>
    <t>Hromňáková Veron.</t>
  </si>
  <si>
    <t>Nekoranec Lukáš</t>
  </si>
  <si>
    <t>Janočko Pavol</t>
  </si>
  <si>
    <t>Vaňová Jana</t>
  </si>
  <si>
    <t>Kadlec Adam</t>
  </si>
  <si>
    <t>Baláži Peter</t>
  </si>
  <si>
    <t>Mihok Marián</t>
  </si>
  <si>
    <t>Kotoč Juraj</t>
  </si>
  <si>
    <t>Luhový Miroslav</t>
  </si>
  <si>
    <t>Lichý Radoslav</t>
  </si>
  <si>
    <t>Chaľ Vladimír</t>
  </si>
  <si>
    <t>Kadlec Pavol</t>
  </si>
  <si>
    <t>Štaffen Michal</t>
  </si>
  <si>
    <t>Bedri Peter</t>
  </si>
  <si>
    <t>Berák Lukáš</t>
  </si>
  <si>
    <t>Fuňák Ján</t>
  </si>
  <si>
    <t>Zošiak Michal</t>
  </si>
  <si>
    <t>Vaňo Matúš</t>
  </si>
  <si>
    <t>Sorokáč Matej</t>
  </si>
  <si>
    <t>Jenčo Tomáš</t>
  </si>
  <si>
    <t>Mihal Tomáš</t>
  </si>
  <si>
    <t>Púček Dušan</t>
  </si>
  <si>
    <t>Hatala Richard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</si>
</sst>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74" fontId="29" fillId="7" borderId="40" xfId="0" applyNumberFormat="1" applyFont="1" applyFill="1" applyBorder="1" applyAlignment="1">
      <alignment horizontal="center" vertical="center" wrapText="1"/>
    </xf>
    <xf numFmtId="174" fontId="29" fillId="7" borderId="41" xfId="0" applyNumberFormat="1" applyFont="1" applyFill="1" applyBorder="1" applyAlignment="1">
      <alignment horizontal="center" vertical="center" wrapText="1"/>
    </xf>
    <xf numFmtId="0" fontId="28" fillId="10" borderId="42" xfId="0" applyFont="1" applyFill="1" applyBorder="1" applyAlignment="1">
      <alignment horizontal="center" vertical="center" wrapText="1"/>
    </xf>
    <xf numFmtId="0" fontId="28" fillId="10" borderId="43" xfId="0" applyFont="1" applyFill="1" applyBorder="1" applyAlignment="1">
      <alignment horizontal="center" vertical="center" wrapText="1"/>
    </xf>
    <xf numFmtId="0" fontId="28" fillId="10" borderId="4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7" fillId="10" borderId="42" xfId="0" applyFont="1" applyFill="1" applyBorder="1" applyAlignment="1">
      <alignment horizontal="center" vertical="center" wrapText="1"/>
    </xf>
    <xf numFmtId="0" fontId="27" fillId="10" borderId="43" xfId="0" applyFont="1" applyFill="1" applyBorder="1" applyAlignment="1">
      <alignment horizontal="center" vertical="center" wrapText="1"/>
    </xf>
    <xf numFmtId="0" fontId="27" fillId="10" borderId="44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49" xfId="0" applyFont="1" applyFill="1" applyBorder="1" applyAlignment="1">
      <alignment horizontal="center" vertical="center" wrapText="1"/>
    </xf>
    <xf numFmtId="0" fontId="30" fillId="4" borderId="50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1" fillId="25" borderId="4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18" fillId="0" borderId="55" xfId="0" applyNumberFormat="1" applyFont="1" applyFill="1" applyBorder="1" applyAlignment="1">
      <alignment horizontal="center" vertical="center"/>
    </xf>
    <xf numFmtId="0" fontId="21" fillId="25" borderId="4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1" fillId="24" borderId="62" xfId="0" applyFont="1" applyFill="1" applyBorder="1" applyAlignment="1">
      <alignment horizontal="center" vertical="center" wrapText="1"/>
    </xf>
    <xf numFmtId="0" fontId="21" fillId="24" borderId="63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25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25" borderId="69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21" fillId="24" borderId="71" xfId="0" applyFont="1" applyFill="1" applyBorder="1" applyAlignment="1">
      <alignment horizontal="center" vertical="center" wrapText="1"/>
    </xf>
    <xf numFmtId="0" fontId="21" fillId="25" borderId="72" xfId="0" applyFont="1" applyFill="1" applyBorder="1" applyAlignment="1">
      <alignment horizontal="center" vertical="center"/>
    </xf>
    <xf numFmtId="0" fontId="21" fillId="25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 wrapText="1"/>
    </xf>
    <xf numFmtId="0" fontId="30" fillId="0" borderId="7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/>
    </xf>
    <xf numFmtId="0" fontId="19" fillId="26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/>
    </xf>
    <xf numFmtId="0" fontId="32" fillId="0" borderId="82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6" fillId="4" borderId="75" xfId="0" applyFont="1" applyFill="1" applyBorder="1" applyAlignment="1">
      <alignment horizontal="center" vertical="center" wrapText="1"/>
    </xf>
    <xf numFmtId="0" fontId="27" fillId="10" borderId="75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8" fillId="10" borderId="75" xfId="0" applyFont="1" applyFill="1" applyBorder="1" applyAlignment="1">
      <alignment horizontal="center" vertical="center" wrapText="1"/>
    </xf>
    <xf numFmtId="174" fontId="29" fillId="7" borderId="70" xfId="0" applyNumberFormat="1" applyFont="1" applyFill="1" applyBorder="1" applyAlignment="1">
      <alignment horizontal="center" vertical="center" wrapText="1"/>
    </xf>
    <xf numFmtId="174" fontId="29" fillId="7" borderId="55" xfId="0" applyNumberFormat="1" applyFont="1" applyFill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30" fillId="4" borderId="90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/>
    </xf>
    <xf numFmtId="0" fontId="19" fillId="26" borderId="66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1" fillId="25" borderId="35" xfId="0" applyFont="1" applyFill="1" applyBorder="1" applyAlignment="1">
      <alignment horizontal="center" vertical="center"/>
    </xf>
    <xf numFmtId="0" fontId="19" fillId="26" borderId="3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18" fillId="0" borderId="54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1" fillId="25" borderId="57" xfId="0" applyFont="1" applyFill="1" applyBorder="1" applyAlignment="1">
      <alignment horizontal="center" vertical="center"/>
    </xf>
    <xf numFmtId="0" fontId="19" fillId="26" borderId="57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18" fillId="0" borderId="59" xfId="0" applyNumberFormat="1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 wrapText="1"/>
    </xf>
    <xf numFmtId="0" fontId="26" fillId="4" borderId="51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53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 wrapText="1"/>
    </xf>
    <xf numFmtId="0" fontId="21" fillId="24" borderId="81" xfId="0" applyFont="1" applyFill="1" applyBorder="1" applyAlignment="1">
      <alignment horizontal="center" vertical="center" wrapText="1"/>
    </xf>
    <xf numFmtId="0" fontId="21" fillId="24" borderId="75" xfId="0" applyFont="1" applyFill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 wrapText="1"/>
    </xf>
    <xf numFmtId="0" fontId="21" fillId="6" borderId="91" xfId="0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9" fillId="4" borderId="92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18" fillId="10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0" fillId="4" borderId="92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19" fillId="4" borderId="94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9" fillId="4" borderId="93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19" fillId="4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9" fillId="4" borderId="99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18" fillId="0" borderId="93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20" fillId="0" borderId="92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center" vertical="center" wrapText="1"/>
    </xf>
    <xf numFmtId="0" fontId="19" fillId="0" borderId="99" xfId="0" applyFont="1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tabSelected="1" zoomScalePageLayoutView="0" workbookViewId="0" topLeftCell="A1">
      <selection activeCell="T4" sqref="T4"/>
    </sheetView>
  </sheetViews>
  <sheetFormatPr defaultColWidth="9.140625" defaultRowHeight="12.75"/>
  <cols>
    <col min="1" max="1" width="3.00390625" style="0" customWidth="1"/>
    <col min="2" max="2" width="5.57421875" style="0" customWidth="1"/>
    <col min="3" max="3" width="5.57421875" style="0" bestFit="1" customWidth="1"/>
    <col min="4" max="4" width="19.28125" style="0" customWidth="1"/>
    <col min="5" max="5" width="14.57421875" style="0" customWidth="1"/>
    <col min="6" max="6" width="0.2890625" style="0" customWidth="1"/>
    <col min="7" max="7" width="7.28125" style="0" customWidth="1"/>
    <col min="8" max="8" width="6.8515625" style="0" customWidth="1"/>
    <col min="9" max="9" width="10.28125" style="0" hidden="1" customWidth="1"/>
    <col min="11" max="11" width="8.140625" style="0" customWidth="1"/>
    <col min="12" max="12" width="6.7109375" style="0" customWidth="1"/>
    <col min="13" max="13" width="0" style="0" hidden="1" customWidth="1"/>
    <col min="14" max="14" width="9.8515625" style="0" customWidth="1"/>
    <col min="15" max="15" width="10.57421875" style="0" customWidth="1"/>
    <col min="16" max="16" width="8.57421875" style="0" customWidth="1"/>
    <col min="17" max="17" width="7.57421875" style="0" customWidth="1"/>
    <col min="18" max="18" width="0" style="0" hidden="1" customWidth="1"/>
  </cols>
  <sheetData>
    <row r="1" ht="13.5" thickBot="1"/>
    <row r="2" spans="2:20" ht="18" thickBot="1">
      <c r="B2" s="219" t="s">
        <v>105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2:20" ht="44.25" customHeight="1" thickBot="1">
      <c r="B3" s="220" t="s">
        <v>0</v>
      </c>
      <c r="C3" s="220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94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16"/>
      <c r="C4" s="17"/>
      <c r="D4" s="18" t="s">
        <v>119</v>
      </c>
      <c r="E4" s="151" t="s">
        <v>110</v>
      </c>
      <c r="F4" s="22" t="s">
        <v>52</v>
      </c>
      <c r="G4" s="29">
        <v>1</v>
      </c>
      <c r="H4" s="29">
        <v>1</v>
      </c>
      <c r="I4" s="46">
        <f aca="true" t="shared" si="0" ref="I4:I15">COUNTIF(G$4:G$15,"&lt;"&amp;G4)*ROWS(G$4:G$15)+COUNTIF(H$4:H$15,"&lt;"&amp;H4)</f>
        <v>78</v>
      </c>
      <c r="J4" s="49">
        <f aca="true" t="shared" si="1" ref="J4:J15">IF(COUNTIF(I$4:I$15,I4)&gt;1,RANK(I4,I$4:I$15,0)+(COUNT(I$4:I$15)+1-RANK(I4,I$4:I$15,0)-RANK(I4,I$4:I$15,1))/2,RANK(I4,I$4:I$15,0)+(COUNT(I$4:I$15)+1-RANK(I4,I$4:I$15,0)-RANK(I4,I$4:I$15,1)))</f>
        <v>4</v>
      </c>
      <c r="K4" s="29">
        <v>0</v>
      </c>
      <c r="L4" s="29">
        <v>0</v>
      </c>
      <c r="M4" s="46">
        <f aca="true" t="shared" si="2" ref="M4:M15">COUNTIF(K$4:K$15,"&lt;"&amp;K4)*ROWS(K$4:K$15)+COUNTIF(L$4:L$15,"&lt;"&amp;L4)</f>
        <v>65</v>
      </c>
      <c r="N4" s="49">
        <f aca="true" t="shared" si="3" ref="N4:N15">IF(COUNTIF(M$4:M$15,M4)&gt;1,RANK(M4,M$4:M$15,0)+(COUNT(M$4:M$15)+1-RANK(M4,M$4:M$15,0)-RANK(M4,M$4:M$15,1))/2,RANK(M4,M$4:M$15,0)+(COUNT(M$4:M$15)+1-RANK(M4,M$4:M$15,0)-RANK(M4,M$4:M$15,1)))</f>
        <v>4.5</v>
      </c>
      <c r="O4" s="43">
        <f aca="true" t="shared" si="4" ref="O4:O15">SUM(J4,N4)</f>
        <v>8.5</v>
      </c>
      <c r="P4" s="41">
        <f aca="true" t="shared" si="5" ref="P4:P15">SUM(K4,G4)</f>
        <v>1</v>
      </c>
      <c r="Q4" s="31">
        <f aca="true" t="shared" si="6" ref="Q4:Q15">SUM(L4,H4)</f>
        <v>1</v>
      </c>
      <c r="R4" s="33">
        <f aca="true" t="shared" si="7" ref="R4:R15">(COUNTIF(O$4:O$15,"&gt;"&amp;O4)*ROWS(O$4:O$14)+COUNTIF(P$4:P$15,"&lt;"&amp;P4))*ROWS(O$4:O$15)+COUNTIF(Q$4:Q$15,"&lt;"&amp;Q4)</f>
        <v>1015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4.5</v>
      </c>
      <c r="T4" s="168">
        <v>7.5</v>
      </c>
    </row>
    <row r="5" spans="2:20" ht="18.75" customHeight="1">
      <c r="B5" s="19"/>
      <c r="C5" s="1"/>
      <c r="D5" s="87" t="s">
        <v>122</v>
      </c>
      <c r="E5" s="152" t="s">
        <v>111</v>
      </c>
      <c r="F5" s="23" t="s">
        <v>58</v>
      </c>
      <c r="G5" s="32">
        <v>2</v>
      </c>
      <c r="H5" s="32">
        <v>2</v>
      </c>
      <c r="I5" s="47">
        <f t="shared" si="0"/>
        <v>117</v>
      </c>
      <c r="J5" s="50">
        <f t="shared" si="1"/>
        <v>2</v>
      </c>
      <c r="K5" s="32">
        <v>3</v>
      </c>
      <c r="L5" s="32">
        <v>3</v>
      </c>
      <c r="M5" s="47">
        <f t="shared" si="2"/>
        <v>117</v>
      </c>
      <c r="N5" s="50">
        <f t="shared" si="3"/>
        <v>1.5</v>
      </c>
      <c r="O5" s="44">
        <f t="shared" si="4"/>
        <v>3.5</v>
      </c>
      <c r="P5" s="42">
        <f t="shared" si="5"/>
        <v>5</v>
      </c>
      <c r="Q5" s="28">
        <f t="shared" si="6"/>
        <v>5</v>
      </c>
      <c r="R5" s="34">
        <f t="shared" si="7"/>
        <v>1595</v>
      </c>
      <c r="S5" s="39">
        <f t="shared" si="8"/>
        <v>1</v>
      </c>
      <c r="T5" s="36">
        <v>25</v>
      </c>
    </row>
    <row r="6" spans="2:20" ht="18.75" customHeight="1">
      <c r="B6" s="19"/>
      <c r="C6" s="1"/>
      <c r="D6" s="87" t="s">
        <v>121</v>
      </c>
      <c r="E6" s="152" t="s">
        <v>112</v>
      </c>
      <c r="F6" s="23" t="s">
        <v>55</v>
      </c>
      <c r="G6" s="32">
        <v>1</v>
      </c>
      <c r="H6" s="32">
        <v>1</v>
      </c>
      <c r="I6" s="47">
        <f t="shared" si="0"/>
        <v>78</v>
      </c>
      <c r="J6" s="50">
        <f t="shared" si="1"/>
        <v>4</v>
      </c>
      <c r="K6" s="32">
        <v>0</v>
      </c>
      <c r="L6" s="32">
        <v>0</v>
      </c>
      <c r="M6" s="47">
        <f t="shared" si="2"/>
        <v>65</v>
      </c>
      <c r="N6" s="50">
        <f t="shared" si="3"/>
        <v>4.5</v>
      </c>
      <c r="O6" s="44">
        <f t="shared" si="4"/>
        <v>8.5</v>
      </c>
      <c r="P6" s="42">
        <f t="shared" si="5"/>
        <v>1</v>
      </c>
      <c r="Q6" s="28">
        <f t="shared" si="6"/>
        <v>1</v>
      </c>
      <c r="R6" s="34">
        <f t="shared" si="7"/>
        <v>1015</v>
      </c>
      <c r="S6" s="39">
        <f t="shared" si="8"/>
        <v>4.5</v>
      </c>
      <c r="T6" s="36">
        <v>7.5</v>
      </c>
    </row>
    <row r="7" spans="2:20" ht="18.75" customHeight="1">
      <c r="B7" s="19"/>
      <c r="C7" s="1"/>
      <c r="D7" s="87" t="s">
        <v>120</v>
      </c>
      <c r="E7" s="152" t="s">
        <v>113</v>
      </c>
      <c r="F7" s="23" t="s">
        <v>54</v>
      </c>
      <c r="G7" s="32">
        <v>4</v>
      </c>
      <c r="H7" s="32">
        <v>4</v>
      </c>
      <c r="I7" s="47">
        <f t="shared" si="0"/>
        <v>130</v>
      </c>
      <c r="J7" s="50">
        <f t="shared" si="1"/>
        <v>1</v>
      </c>
      <c r="K7" s="32">
        <v>0</v>
      </c>
      <c r="L7" s="32">
        <v>0</v>
      </c>
      <c r="M7" s="47">
        <f t="shared" si="2"/>
        <v>65</v>
      </c>
      <c r="N7" s="50">
        <f t="shared" si="3"/>
        <v>4.5</v>
      </c>
      <c r="O7" s="44">
        <f t="shared" si="4"/>
        <v>5.5</v>
      </c>
      <c r="P7" s="42">
        <f t="shared" si="5"/>
        <v>4</v>
      </c>
      <c r="Q7" s="28">
        <f t="shared" si="6"/>
        <v>4</v>
      </c>
      <c r="R7" s="34">
        <f t="shared" si="7"/>
        <v>1305</v>
      </c>
      <c r="S7" s="39">
        <f t="shared" si="8"/>
        <v>2.5</v>
      </c>
      <c r="T7" s="36">
        <v>17.5</v>
      </c>
    </row>
    <row r="8" spans="2:20" ht="18.75" customHeight="1">
      <c r="B8" s="19"/>
      <c r="C8" s="1"/>
      <c r="D8" s="214" t="s">
        <v>123</v>
      </c>
      <c r="E8" s="152" t="s">
        <v>114</v>
      </c>
      <c r="F8" s="23" t="s">
        <v>57</v>
      </c>
      <c r="G8" s="32">
        <v>0</v>
      </c>
      <c r="H8" s="32">
        <v>0</v>
      </c>
      <c r="I8" s="47">
        <f t="shared" si="0"/>
        <v>65</v>
      </c>
      <c r="J8" s="50">
        <f t="shared" si="1"/>
        <v>6</v>
      </c>
      <c r="K8" s="32">
        <v>0</v>
      </c>
      <c r="L8" s="32">
        <v>0</v>
      </c>
      <c r="M8" s="47">
        <f t="shared" si="2"/>
        <v>65</v>
      </c>
      <c r="N8" s="50">
        <f t="shared" si="3"/>
        <v>4.5</v>
      </c>
      <c r="O8" s="44">
        <f t="shared" si="4"/>
        <v>10.5</v>
      </c>
      <c r="P8" s="42">
        <f t="shared" si="5"/>
        <v>0</v>
      </c>
      <c r="Q8" s="28">
        <f t="shared" si="6"/>
        <v>0</v>
      </c>
      <c r="R8" s="34">
        <f t="shared" si="7"/>
        <v>857</v>
      </c>
      <c r="S8" s="39">
        <f t="shared" si="8"/>
        <v>6</v>
      </c>
      <c r="T8" s="36"/>
    </row>
    <row r="9" spans="2:20" ht="18.75" customHeight="1">
      <c r="B9" s="19"/>
      <c r="C9" s="1"/>
      <c r="D9" s="87" t="s">
        <v>124</v>
      </c>
      <c r="E9" s="153" t="s">
        <v>95</v>
      </c>
      <c r="F9" s="23" t="s">
        <v>50</v>
      </c>
      <c r="G9" s="32">
        <v>1</v>
      </c>
      <c r="H9" s="32">
        <v>1</v>
      </c>
      <c r="I9" s="47">
        <f t="shared" si="0"/>
        <v>78</v>
      </c>
      <c r="J9" s="50">
        <f t="shared" si="1"/>
        <v>4</v>
      </c>
      <c r="K9" s="32">
        <v>3</v>
      </c>
      <c r="L9" s="32">
        <v>3</v>
      </c>
      <c r="M9" s="47">
        <f t="shared" si="2"/>
        <v>117</v>
      </c>
      <c r="N9" s="50">
        <f t="shared" si="3"/>
        <v>1.5</v>
      </c>
      <c r="O9" s="44">
        <f t="shared" si="4"/>
        <v>5.5</v>
      </c>
      <c r="P9" s="42">
        <f t="shared" si="5"/>
        <v>4</v>
      </c>
      <c r="Q9" s="28">
        <f t="shared" si="6"/>
        <v>4</v>
      </c>
      <c r="R9" s="34">
        <f t="shared" si="7"/>
        <v>1305</v>
      </c>
      <c r="S9" s="39">
        <f t="shared" si="8"/>
        <v>2.5</v>
      </c>
      <c r="T9" s="36">
        <v>17.5</v>
      </c>
    </row>
    <row r="10" spans="2:20" ht="18.75" customHeight="1" thickBot="1">
      <c r="B10" s="20"/>
      <c r="C10" s="21"/>
      <c r="D10" s="89"/>
      <c r="E10" s="169" t="s">
        <v>94</v>
      </c>
      <c r="F10" s="24" t="s">
        <v>53</v>
      </c>
      <c r="G10" s="170"/>
      <c r="H10" s="170"/>
      <c r="I10" s="48">
        <f t="shared" si="0"/>
        <v>0</v>
      </c>
      <c r="J10" s="51">
        <v>8</v>
      </c>
      <c r="K10" s="170"/>
      <c r="L10" s="170"/>
      <c r="M10" s="48">
        <f t="shared" si="2"/>
        <v>0</v>
      </c>
      <c r="N10" s="51">
        <v>8</v>
      </c>
      <c r="O10" s="45">
        <f t="shared" si="4"/>
        <v>16</v>
      </c>
      <c r="P10" s="171">
        <f t="shared" si="5"/>
        <v>0</v>
      </c>
      <c r="Q10" s="172">
        <f t="shared" si="6"/>
        <v>0</v>
      </c>
      <c r="R10" s="35">
        <f t="shared" si="7"/>
        <v>725</v>
      </c>
      <c r="S10" s="40">
        <v>8</v>
      </c>
      <c r="T10" s="37"/>
    </row>
    <row r="11" spans="2:20" ht="18.75" customHeight="1" hidden="1">
      <c r="B11" s="154"/>
      <c r="C11" s="155"/>
      <c r="D11" s="156"/>
      <c r="E11" s="157"/>
      <c r="F11" s="158" t="s">
        <v>51</v>
      </c>
      <c r="G11" s="159">
        <v>-2</v>
      </c>
      <c r="H11" s="159">
        <v>-2</v>
      </c>
      <c r="I11" s="160">
        <f t="shared" si="0"/>
        <v>0</v>
      </c>
      <c r="J11" s="161">
        <f t="shared" si="1"/>
        <v>9.5</v>
      </c>
      <c r="K11" s="159">
        <v>-2</v>
      </c>
      <c r="L11" s="159">
        <v>-2</v>
      </c>
      <c r="M11" s="160">
        <f t="shared" si="2"/>
        <v>0</v>
      </c>
      <c r="N11" s="161">
        <f t="shared" si="3"/>
        <v>9.5</v>
      </c>
      <c r="O11" s="162">
        <f t="shared" si="4"/>
        <v>19</v>
      </c>
      <c r="P11" s="163">
        <f t="shared" si="5"/>
        <v>-4</v>
      </c>
      <c r="Q11" s="164">
        <f t="shared" si="6"/>
        <v>-4</v>
      </c>
      <c r="R11" s="165">
        <f t="shared" si="7"/>
        <v>0</v>
      </c>
      <c r="S11" s="166">
        <f t="shared" si="8"/>
        <v>10</v>
      </c>
      <c r="T11" s="167"/>
    </row>
    <row r="12" spans="2:20" ht="18.75" customHeight="1" hidden="1">
      <c r="B12" s="19"/>
      <c r="C12" s="1"/>
      <c r="D12" s="88"/>
      <c r="E12" s="152"/>
      <c r="F12" s="23" t="s">
        <v>60</v>
      </c>
      <c r="G12" s="159">
        <v>-2</v>
      </c>
      <c r="H12" s="159">
        <v>-2</v>
      </c>
      <c r="I12" s="47">
        <f t="shared" si="0"/>
        <v>0</v>
      </c>
      <c r="J12" s="50">
        <f t="shared" si="1"/>
        <v>9.5</v>
      </c>
      <c r="K12" s="159">
        <v>-2</v>
      </c>
      <c r="L12" s="159">
        <v>-2</v>
      </c>
      <c r="M12" s="47">
        <f t="shared" si="2"/>
        <v>0</v>
      </c>
      <c r="N12" s="50">
        <f t="shared" si="3"/>
        <v>9.5</v>
      </c>
      <c r="O12" s="44">
        <f t="shared" si="4"/>
        <v>19</v>
      </c>
      <c r="P12" s="42">
        <f t="shared" si="5"/>
        <v>-4</v>
      </c>
      <c r="Q12" s="28">
        <f t="shared" si="6"/>
        <v>-4</v>
      </c>
      <c r="R12" s="34">
        <f t="shared" si="7"/>
        <v>0</v>
      </c>
      <c r="S12" s="39">
        <f t="shared" si="8"/>
        <v>10</v>
      </c>
      <c r="T12" s="36"/>
    </row>
    <row r="13" spans="2:20" ht="18.75" customHeight="1" hidden="1">
      <c r="B13" s="19"/>
      <c r="C13" s="1"/>
      <c r="D13" s="87"/>
      <c r="E13" s="53"/>
      <c r="F13" s="23" t="s">
        <v>48</v>
      </c>
      <c r="G13" s="159">
        <v>-2</v>
      </c>
      <c r="H13" s="159">
        <v>-2</v>
      </c>
      <c r="I13" s="47">
        <f t="shared" si="0"/>
        <v>0</v>
      </c>
      <c r="J13" s="50">
        <f t="shared" si="1"/>
        <v>9.5</v>
      </c>
      <c r="K13" s="159">
        <v>-2</v>
      </c>
      <c r="L13" s="159">
        <v>-2</v>
      </c>
      <c r="M13" s="47">
        <f t="shared" si="2"/>
        <v>0</v>
      </c>
      <c r="N13" s="50">
        <f t="shared" si="3"/>
        <v>9.5</v>
      </c>
      <c r="O13" s="44">
        <f t="shared" si="4"/>
        <v>19</v>
      </c>
      <c r="P13" s="42">
        <f t="shared" si="5"/>
        <v>-4</v>
      </c>
      <c r="Q13" s="28">
        <f t="shared" si="6"/>
        <v>-4</v>
      </c>
      <c r="R13" s="34">
        <f t="shared" si="7"/>
        <v>0</v>
      </c>
      <c r="S13" s="39">
        <f t="shared" si="8"/>
        <v>10</v>
      </c>
      <c r="T13" s="36"/>
    </row>
    <row r="14" spans="2:20" ht="18.75" customHeight="1" hidden="1">
      <c r="B14" s="19"/>
      <c r="C14" s="1"/>
      <c r="D14" s="7"/>
      <c r="E14" s="53"/>
      <c r="F14" s="23" t="s">
        <v>56</v>
      </c>
      <c r="G14" s="159">
        <v>-2</v>
      </c>
      <c r="H14" s="159">
        <v>-2</v>
      </c>
      <c r="I14" s="47">
        <f t="shared" si="0"/>
        <v>0</v>
      </c>
      <c r="J14" s="50">
        <f t="shared" si="1"/>
        <v>9.5</v>
      </c>
      <c r="K14" s="159">
        <v>-2</v>
      </c>
      <c r="L14" s="159">
        <v>-2</v>
      </c>
      <c r="M14" s="47">
        <f t="shared" si="2"/>
        <v>0</v>
      </c>
      <c r="N14" s="50">
        <f t="shared" si="3"/>
        <v>9.5</v>
      </c>
      <c r="O14" s="44">
        <f t="shared" si="4"/>
        <v>19</v>
      </c>
      <c r="P14" s="96">
        <f t="shared" si="5"/>
        <v>-4</v>
      </c>
      <c r="Q14" s="97">
        <f t="shared" si="6"/>
        <v>-4</v>
      </c>
      <c r="R14" s="34">
        <f t="shared" si="7"/>
        <v>0</v>
      </c>
      <c r="S14" s="39">
        <f t="shared" si="8"/>
        <v>10</v>
      </c>
      <c r="T14" s="36"/>
    </row>
    <row r="15" spans="2:20" ht="18.75" customHeight="1" hidden="1" thickBot="1">
      <c r="B15" s="20"/>
      <c r="C15" s="21"/>
      <c r="D15" s="89"/>
      <c r="E15" s="54"/>
      <c r="F15" s="24" t="s">
        <v>49</v>
      </c>
      <c r="G15" s="159">
        <v>-2</v>
      </c>
      <c r="H15" s="159">
        <v>-2</v>
      </c>
      <c r="I15" s="48">
        <f t="shared" si="0"/>
        <v>0</v>
      </c>
      <c r="J15" s="50">
        <f t="shared" si="1"/>
        <v>9.5</v>
      </c>
      <c r="K15" s="159">
        <v>-2</v>
      </c>
      <c r="L15" s="159">
        <v>-2</v>
      </c>
      <c r="M15" s="48">
        <f t="shared" si="2"/>
        <v>0</v>
      </c>
      <c r="N15" s="50">
        <f t="shared" si="3"/>
        <v>9.5</v>
      </c>
      <c r="O15" s="45">
        <f t="shared" si="4"/>
        <v>19</v>
      </c>
      <c r="P15" s="98">
        <f t="shared" si="5"/>
        <v>-4</v>
      </c>
      <c r="Q15" s="99">
        <f t="shared" si="6"/>
        <v>-4</v>
      </c>
      <c r="R15" s="35">
        <f t="shared" si="7"/>
        <v>0</v>
      </c>
      <c r="S15" s="39">
        <f t="shared" si="8"/>
        <v>10</v>
      </c>
      <c r="T15" s="37"/>
    </row>
    <row r="16" spans="2:20" ht="12.75">
      <c r="B16" s="81"/>
      <c r="C16" s="81"/>
      <c r="D16" s="81"/>
      <c r="E16" s="81"/>
      <c r="F16" s="81"/>
      <c r="G16" s="81"/>
      <c r="H16" s="81"/>
      <c r="I16" s="81"/>
      <c r="J16" s="81">
        <f>SUM(J4:J15)</f>
        <v>76.5</v>
      </c>
      <c r="K16" s="81"/>
      <c r="L16" s="81"/>
      <c r="M16" s="81"/>
      <c r="N16" s="81">
        <f>SUM(N4:N15)</f>
        <v>76.5</v>
      </c>
      <c r="O16" s="81">
        <f>SUM(O4:O15)</f>
        <v>153</v>
      </c>
      <c r="P16" s="81"/>
      <c r="Q16" s="81"/>
      <c r="R16" s="81"/>
      <c r="S16" s="81">
        <f>SUM(S4:S15)</f>
        <v>79</v>
      </c>
      <c r="T16" s="81">
        <f>SUM(T4:T15)</f>
        <v>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2" width="3.28125" style="0" customWidth="1"/>
    <col min="3" max="3" width="19.8515625" style="0" customWidth="1"/>
    <col min="4" max="4" width="8.421875" style="0" customWidth="1"/>
    <col min="5" max="5" width="7.140625" style="0" customWidth="1"/>
    <col min="6" max="6" width="6.421875" style="0" customWidth="1"/>
    <col min="7" max="7" width="8.421875" style="0" customWidth="1"/>
    <col min="8" max="8" width="7.57421875" style="0" customWidth="1"/>
    <col min="9" max="9" width="7.851562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8.7109375" style="0" customWidth="1"/>
    <col min="14" max="14" width="7.57421875" style="0" customWidth="1"/>
    <col min="15" max="15" width="7.421875" style="0" customWidth="1"/>
    <col min="16" max="16" width="11.7109375" style="0" customWidth="1"/>
    <col min="17" max="17" width="9.28125" style="0" customWidth="1"/>
    <col min="19" max="19" width="6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230" t="s">
        <v>116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</row>
    <row r="3" spans="1:26" ht="16.5" customHeight="1" thickBot="1">
      <c r="A3" s="5"/>
      <c r="B3" s="233" t="s">
        <v>61</v>
      </c>
      <c r="C3" s="228" t="s">
        <v>2</v>
      </c>
      <c r="D3" s="236" t="s">
        <v>62</v>
      </c>
      <c r="E3" s="237"/>
      <c r="F3" s="237"/>
      <c r="G3" s="238" t="s">
        <v>63</v>
      </c>
      <c r="H3" s="237"/>
      <c r="I3" s="239"/>
      <c r="J3" s="236" t="s">
        <v>64</v>
      </c>
      <c r="K3" s="237"/>
      <c r="L3" s="237"/>
      <c r="M3" s="238" t="s">
        <v>65</v>
      </c>
      <c r="N3" s="237"/>
      <c r="O3" s="237"/>
      <c r="P3" s="228" t="s">
        <v>99</v>
      </c>
      <c r="Q3" s="240" t="s">
        <v>101</v>
      </c>
      <c r="R3" s="242" t="s">
        <v>66</v>
      </c>
      <c r="S3" s="228" t="s">
        <v>100</v>
      </c>
      <c r="T3" s="4" t="s">
        <v>68</v>
      </c>
      <c r="U3" s="5"/>
      <c r="V3" s="4" t="s">
        <v>69</v>
      </c>
      <c r="W3" s="4" t="s">
        <v>70</v>
      </c>
      <c r="X3" s="5"/>
      <c r="Y3" s="5"/>
      <c r="Z3" s="5"/>
    </row>
    <row r="4" spans="1:26" ht="28.5" customHeight="1" thickBot="1">
      <c r="A4" s="5"/>
      <c r="B4" s="234"/>
      <c r="C4" s="235"/>
      <c r="D4" s="55" t="s">
        <v>67</v>
      </c>
      <c r="E4" s="52" t="s">
        <v>83</v>
      </c>
      <c r="F4" s="52" t="s">
        <v>84</v>
      </c>
      <c r="G4" s="57" t="s">
        <v>67</v>
      </c>
      <c r="H4" s="52" t="s">
        <v>83</v>
      </c>
      <c r="I4" s="56" t="s">
        <v>84</v>
      </c>
      <c r="J4" s="55" t="s">
        <v>67</v>
      </c>
      <c r="K4" s="52" t="s">
        <v>83</v>
      </c>
      <c r="L4" s="52" t="s">
        <v>84</v>
      </c>
      <c r="M4" s="57" t="s">
        <v>67</v>
      </c>
      <c r="N4" s="52" t="s">
        <v>83</v>
      </c>
      <c r="O4" s="52" t="s">
        <v>84</v>
      </c>
      <c r="P4" s="229"/>
      <c r="Q4" s="241"/>
      <c r="R4" s="243"/>
      <c r="S4" s="229"/>
      <c r="T4" s="4"/>
      <c r="U4" s="5"/>
      <c r="V4" s="4"/>
      <c r="W4" s="4"/>
      <c r="X4" s="5"/>
      <c r="Y4" s="5"/>
      <c r="Z4" s="5"/>
    </row>
    <row r="5" spans="1:26" ht="18" thickBot="1">
      <c r="A5" s="5"/>
      <c r="B5" s="61" t="s">
        <v>71</v>
      </c>
      <c r="C5" s="151" t="s">
        <v>110</v>
      </c>
      <c r="D5" s="67">
        <f>LOOKUP(Nedela_I_kolo_sekt_A!S4,Nedela_I_kolo_sekt_A!S4)</f>
        <v>1</v>
      </c>
      <c r="E5" s="65">
        <f>LOOKUP(Nedela_I_kolo_sekt_A!Q4,Nedela_I_kolo_sekt_A!Q4)</f>
        <v>4</v>
      </c>
      <c r="F5" s="68">
        <f>LOOKUP(Nedela_I_kolo_sekt_A!P4,Nedela_I_kolo_sekt_A!P4)</f>
        <v>4</v>
      </c>
      <c r="G5" s="67">
        <f>Nedela_I_kolo_sekt_B!S4</f>
        <v>3.5</v>
      </c>
      <c r="H5" s="65">
        <f>Nedela_I_kolo_sekt_B!Q4</f>
        <v>5</v>
      </c>
      <c r="I5" s="68">
        <f>Nedela_I_kolo_sekt_B!P4</f>
        <v>5</v>
      </c>
      <c r="J5" s="64">
        <f>Nedela_I_kolo_sekt_C!S4</f>
        <v>5</v>
      </c>
      <c r="K5" s="65">
        <f>Nedela_I_kolo_sekt_C!Q4</f>
        <v>2</v>
      </c>
      <c r="L5" s="66">
        <f>Nedela_I_kolo_sekt_C!P4</f>
        <v>2</v>
      </c>
      <c r="M5" s="67">
        <f>Nedela_I_kolo_sekt_D!S4</f>
        <v>1</v>
      </c>
      <c r="N5" s="65">
        <f>Nedela_I_kolo_sekt_D!Q4</f>
        <v>28</v>
      </c>
      <c r="O5" s="68">
        <f>Nedela_I_kolo_sekt_D!P4</f>
        <v>28</v>
      </c>
      <c r="P5" s="111">
        <f>SUM(D5,G5,J5,M5)</f>
        <v>10.5</v>
      </c>
      <c r="Q5" s="92">
        <f>SUM(E5,H5,K5,N5)</f>
        <v>39</v>
      </c>
      <c r="R5" s="58">
        <f>SUM(F5,I5,L5,O5)</f>
        <v>39</v>
      </c>
      <c r="S5" s="216">
        <v>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62" t="s">
        <v>72</v>
      </c>
      <c r="C6" s="152" t="s">
        <v>111</v>
      </c>
      <c r="D6" s="73">
        <f>LOOKUP(Nedela_I_kolo_sekt_A!S5,Nedela_I_kolo_sekt_A!S5)</f>
        <v>5.5</v>
      </c>
      <c r="E6" s="71">
        <f>LOOKUP(Nedela_I_kolo_sekt_A!Q5,Nedela_I_kolo_sekt_A!Q5)</f>
        <v>0</v>
      </c>
      <c r="F6" s="74">
        <f>LOOKUP(Nedela_I_kolo_sekt_A!P5,Nedela_I_kolo_sekt_A!P5)</f>
        <v>0</v>
      </c>
      <c r="G6" s="73">
        <f>Nedela_I_kolo_sekt_B!S5</f>
        <v>1</v>
      </c>
      <c r="H6" s="71">
        <f>Nedela_I_kolo_sekt_B!Q5</f>
        <v>7</v>
      </c>
      <c r="I6" s="74">
        <f>Nedela_I_kolo_sekt_B!P5</f>
        <v>7</v>
      </c>
      <c r="J6" s="70">
        <f>Nedela_I_kolo_sekt_C!S5</f>
        <v>1</v>
      </c>
      <c r="K6" s="71">
        <f>Nedela_I_kolo_sekt_C!Q5</f>
        <v>5</v>
      </c>
      <c r="L6" s="72">
        <f>Nedela_I_kolo_sekt_C!P5</f>
        <v>5</v>
      </c>
      <c r="M6" s="73">
        <f>Nedela_I_kolo_sekt_D!S5</f>
        <v>3</v>
      </c>
      <c r="N6" s="71">
        <f>Nedela_I_kolo_sekt_D!Q5</f>
        <v>4</v>
      </c>
      <c r="O6" s="74">
        <f>Nedela_I_kolo_sekt_D!P5</f>
        <v>4</v>
      </c>
      <c r="P6" s="112">
        <f aca="true" t="shared" si="0" ref="P6:P16">SUM(D6,G6,J6,M6)</f>
        <v>10.5</v>
      </c>
      <c r="Q6" s="93">
        <f aca="true" t="shared" si="1" ref="Q6:R16">SUM(E6,H6,K6,N6)</f>
        <v>16</v>
      </c>
      <c r="R6" s="59">
        <f t="shared" si="1"/>
        <v>16</v>
      </c>
      <c r="S6" s="217">
        <v>2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62" t="s">
        <v>73</v>
      </c>
      <c r="C7" s="152" t="s">
        <v>112</v>
      </c>
      <c r="D7" s="73">
        <f>LOOKUP(Nedela_I_kolo_sekt_A!S6,Nedela_I_kolo_sekt_A!S6)</f>
        <v>4</v>
      </c>
      <c r="E7" s="71">
        <f>LOOKUP(Nedela_I_kolo_sekt_A!Q6,Nedela_I_kolo_sekt_A!Q6)</f>
        <v>1</v>
      </c>
      <c r="F7" s="74">
        <f>LOOKUP(Nedela_I_kolo_sekt_A!P6,Nedela_I_kolo_sekt_A!P6)</f>
        <v>1</v>
      </c>
      <c r="G7" s="73">
        <f>Nedela_I_kolo_sekt_B!S6</f>
        <v>2</v>
      </c>
      <c r="H7" s="71">
        <f>Nedela_I_kolo_sekt_B!Q6</f>
        <v>7</v>
      </c>
      <c r="I7" s="74">
        <f>Nedela_I_kolo_sekt_B!P6</f>
        <v>7</v>
      </c>
      <c r="J7" s="70">
        <f>Nedela_I_kolo_sekt_C!S6</f>
        <v>2</v>
      </c>
      <c r="K7" s="71">
        <f>Nedela_I_kolo_sekt_C!Q6</f>
        <v>4</v>
      </c>
      <c r="L7" s="72">
        <f>Nedela_I_kolo_sekt_C!P6</f>
        <v>4</v>
      </c>
      <c r="M7" s="73">
        <f>Nedela_I_kolo_sekt_D!S6</f>
        <v>4</v>
      </c>
      <c r="N7" s="71">
        <f>Nedela_I_kolo_sekt_D!Q6</f>
        <v>3</v>
      </c>
      <c r="O7" s="74">
        <f>Nedela_I_kolo_sekt_D!P6</f>
        <v>3</v>
      </c>
      <c r="P7" s="112">
        <f t="shared" si="0"/>
        <v>12</v>
      </c>
      <c r="Q7" s="93">
        <f t="shared" si="1"/>
        <v>15</v>
      </c>
      <c r="R7" s="59">
        <f t="shared" si="1"/>
        <v>15</v>
      </c>
      <c r="S7" s="217">
        <v>3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62" t="s">
        <v>74</v>
      </c>
      <c r="C8" s="152" t="s">
        <v>113</v>
      </c>
      <c r="D8" s="73">
        <f>LOOKUP(Nedela_I_kolo_sekt_A!S7,Nedela_I_kolo_sekt_A!S7)</f>
        <v>5.5</v>
      </c>
      <c r="E8" s="71">
        <f>LOOKUP(Nedela_I_kolo_sekt_A!Q7,Nedela_I_kolo_sekt_A!Q7)</f>
        <v>0</v>
      </c>
      <c r="F8" s="74">
        <f>LOOKUP(Nedela_I_kolo_sekt_A!P7,Nedela_I_kolo_sekt_A!P7)</f>
        <v>0</v>
      </c>
      <c r="G8" s="73">
        <f>Nedela_I_kolo_sekt_B!S7</f>
        <v>5</v>
      </c>
      <c r="H8" s="71">
        <f>Nedela_I_kolo_sekt_B!Q7</f>
        <v>2</v>
      </c>
      <c r="I8" s="74">
        <f>Nedela_I_kolo_sekt_B!P7</f>
        <v>2</v>
      </c>
      <c r="J8" s="70">
        <f>Nedela_I_kolo_sekt_C!S7</f>
        <v>4</v>
      </c>
      <c r="K8" s="71">
        <f>Nedela_I_kolo_sekt_C!Q7</f>
        <v>3</v>
      </c>
      <c r="L8" s="72">
        <f>Nedela_I_kolo_sekt_C!P7</f>
        <v>3</v>
      </c>
      <c r="M8" s="73">
        <f>Nedela_I_kolo_sekt_D!S7</f>
        <v>2</v>
      </c>
      <c r="N8" s="71">
        <f>Nedela_I_kolo_sekt_D!Q7</f>
        <v>14</v>
      </c>
      <c r="O8" s="74">
        <f>Nedela_I_kolo_sekt_D!P7</f>
        <v>14</v>
      </c>
      <c r="P8" s="112">
        <f t="shared" si="0"/>
        <v>16.5</v>
      </c>
      <c r="Q8" s="93">
        <f t="shared" si="1"/>
        <v>19</v>
      </c>
      <c r="R8" s="59">
        <f t="shared" si="1"/>
        <v>19</v>
      </c>
      <c r="S8" s="217">
        <v>4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62" t="s">
        <v>75</v>
      </c>
      <c r="C9" s="152" t="s">
        <v>114</v>
      </c>
      <c r="D9" s="73">
        <f>LOOKUP(Nedela_I_kolo_sekt_A!S8,Nedela_I_kolo_sekt_A!S8)</f>
        <v>3</v>
      </c>
      <c r="E9" s="71">
        <f>LOOKUP(Nedela_I_kolo_sekt_A!Q8,Nedela_I_kolo_sekt_A!Q8)</f>
        <v>2</v>
      </c>
      <c r="F9" s="74">
        <f>LOOKUP(Nedela_I_kolo_sekt_A!P8,Nedela_I_kolo_sekt_A!P8)</f>
        <v>2</v>
      </c>
      <c r="G9" s="73">
        <f>Nedela_I_kolo_sekt_B!S8</f>
        <v>6</v>
      </c>
      <c r="H9" s="71">
        <f>Nedela_I_kolo_sekt_B!Q8</f>
        <v>0</v>
      </c>
      <c r="I9" s="74">
        <f>Nedela_I_kolo_sekt_B!P8</f>
        <v>0</v>
      </c>
      <c r="J9" s="70">
        <f>Nedela_I_kolo_sekt_C!S8</f>
        <v>3</v>
      </c>
      <c r="K9" s="71">
        <f>Nedela_I_kolo_sekt_C!Q8</f>
        <v>3</v>
      </c>
      <c r="L9" s="72">
        <f>Nedela_I_kolo_sekt_C!P8</f>
        <v>3</v>
      </c>
      <c r="M9" s="73">
        <f>Nedela_I_kolo_sekt_D!S8</f>
        <v>5</v>
      </c>
      <c r="N9" s="71">
        <f>Nedela_I_kolo_sekt_D!Q8</f>
        <v>1</v>
      </c>
      <c r="O9" s="74">
        <f>Nedela_I_kolo_sekt_D!P8</f>
        <v>1</v>
      </c>
      <c r="P9" s="112">
        <f t="shared" si="0"/>
        <v>17</v>
      </c>
      <c r="Q9" s="93">
        <f t="shared" si="1"/>
        <v>6</v>
      </c>
      <c r="R9" s="59">
        <f t="shared" si="1"/>
        <v>6</v>
      </c>
      <c r="S9" s="217">
        <v>5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62" t="s">
        <v>76</v>
      </c>
      <c r="C10" s="153" t="s">
        <v>95</v>
      </c>
      <c r="D10" s="73">
        <f>LOOKUP(Nedela_I_kolo_sekt_A!S9,Nedela_I_kolo_sekt_A!S9)</f>
        <v>2</v>
      </c>
      <c r="E10" s="71">
        <f>LOOKUP(Nedela_I_kolo_sekt_A!Q9,Nedela_I_kolo_sekt_A!Q9)</f>
        <v>3</v>
      </c>
      <c r="F10" s="74">
        <f>LOOKUP(Nedela_I_kolo_sekt_A!P9,Nedela_I_kolo_sekt_A!P9)</f>
        <v>3</v>
      </c>
      <c r="G10" s="73">
        <f>Nedela_I_kolo_sekt_B!S9</f>
        <v>3.5</v>
      </c>
      <c r="H10" s="71">
        <f>Nedela_I_kolo_sekt_B!Q9</f>
        <v>5</v>
      </c>
      <c r="I10" s="74">
        <f>Nedela_I_kolo_sekt_B!P9</f>
        <v>5</v>
      </c>
      <c r="J10" s="70">
        <f>Nedela_I_kolo_sekt_C!S9</f>
        <v>8</v>
      </c>
      <c r="K10" s="71">
        <f>Nedela_I_kolo_sekt_C!Q9</f>
        <v>0</v>
      </c>
      <c r="L10" s="72">
        <f>Nedela_I_kolo_sekt_C!P9</f>
        <v>0</v>
      </c>
      <c r="M10" s="73">
        <f>Nedela_I_kolo_sekt_D!S9</f>
        <v>8</v>
      </c>
      <c r="N10" s="71">
        <f>Nedela_I_kolo_sekt_D!Q9</f>
        <v>0</v>
      </c>
      <c r="O10" s="74">
        <f>Nedela_I_kolo_sekt_D!P9</f>
        <v>0</v>
      </c>
      <c r="P10" s="112">
        <f t="shared" si="0"/>
        <v>21.5</v>
      </c>
      <c r="Q10" s="93">
        <f t="shared" si="1"/>
        <v>8</v>
      </c>
      <c r="R10" s="59">
        <f t="shared" si="1"/>
        <v>8</v>
      </c>
      <c r="S10" s="217">
        <v>6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" thickBot="1">
      <c r="A11" s="5"/>
      <c r="B11" s="63" t="s">
        <v>77</v>
      </c>
      <c r="C11" s="169" t="s">
        <v>94</v>
      </c>
      <c r="D11" s="78">
        <f>LOOKUP(Nedela_I_kolo_sekt_A!S10,Nedela_I_kolo_sekt_A!S10)</f>
        <v>8</v>
      </c>
      <c r="E11" s="76">
        <f>LOOKUP(Nedela_I_kolo_sekt_A!Q10,Nedela_I_kolo_sekt_A!Q10)</f>
        <v>0</v>
      </c>
      <c r="F11" s="79">
        <f>LOOKUP(Nedela_I_kolo_sekt_A!P10,Nedela_I_kolo_sekt_A!P10)</f>
        <v>0</v>
      </c>
      <c r="G11" s="78">
        <f>Nedela_I_kolo_sekt_B!S10</f>
        <v>8</v>
      </c>
      <c r="H11" s="76">
        <f>Nedela_I_kolo_sekt_B!Q10</f>
        <v>0</v>
      </c>
      <c r="I11" s="79">
        <f>Nedela_I_kolo_sekt_B!P10</f>
        <v>0</v>
      </c>
      <c r="J11" s="210">
        <f>Nedela_I_kolo_sekt_C!S10</f>
        <v>8</v>
      </c>
      <c r="K11" s="76">
        <f>Nedela_I_kolo_sekt_C!Q10</f>
        <v>0</v>
      </c>
      <c r="L11" s="77">
        <f>Nedela_I_kolo_sekt_C!P10</f>
        <v>0</v>
      </c>
      <c r="M11" s="78">
        <f>Nedela_I_kolo_sekt_D!S10</f>
        <v>8</v>
      </c>
      <c r="N11" s="76">
        <f>Nedela_I_kolo_sekt_D!Q10</f>
        <v>0</v>
      </c>
      <c r="O11" s="79">
        <f>Nedela_I_kolo_sekt_D!P10</f>
        <v>0</v>
      </c>
      <c r="P11" s="211">
        <f t="shared" si="0"/>
        <v>32</v>
      </c>
      <c r="Q11" s="114">
        <f t="shared" si="1"/>
        <v>0</v>
      </c>
      <c r="R11" s="60">
        <f t="shared" si="1"/>
        <v>0</v>
      </c>
      <c r="S11" s="218">
        <v>7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 hidden="1">
      <c r="A12" s="5"/>
      <c r="B12" s="206" t="s">
        <v>78</v>
      </c>
      <c r="C12" s="207"/>
      <c r="D12" s="110">
        <f>LOOKUP(Nedela_I_kolo_sekt_A!S11,Nedela_I_kolo_sekt_A!S11)</f>
        <v>10</v>
      </c>
      <c r="E12" s="107">
        <f>LOOKUP(Nedela_I_kolo_sekt_A!Q11,Nedela_I_kolo_sekt_A!Q11)</f>
        <v>-4</v>
      </c>
      <c r="F12" s="108">
        <f>LOOKUP(Nedela_I_kolo_sekt_A!P11,Nedela_I_kolo_sekt_A!P11)</f>
        <v>-4</v>
      </c>
      <c r="G12" s="110">
        <f>Nedela_I_kolo_sekt_B!S11</f>
        <v>10</v>
      </c>
      <c r="H12" s="107">
        <f>Nedela_I_kolo_sekt_B!Q11</f>
        <v>-4</v>
      </c>
      <c r="I12" s="108">
        <f>Nedela_I_kolo_sekt_B!P11</f>
        <v>-4</v>
      </c>
      <c r="J12" s="106">
        <f>Nedela_I_kolo_sekt_C!S11</f>
        <v>10</v>
      </c>
      <c r="K12" s="107">
        <f>Nedela_I_kolo_sekt_C!Q11</f>
        <v>-4</v>
      </c>
      <c r="L12" s="109">
        <f>Nedela_I_kolo_sekt_C!P11</f>
        <v>-4</v>
      </c>
      <c r="M12" s="110">
        <f>Nedela_I_kolo_sekt_D!S11</f>
        <v>10</v>
      </c>
      <c r="N12" s="107">
        <f>Nedela_I_kolo_sekt_D!Q11</f>
        <v>-4</v>
      </c>
      <c r="O12" s="108">
        <f>Nedela_I_kolo_sekt_D!P11</f>
        <v>-4</v>
      </c>
      <c r="P12" s="113">
        <f t="shared" si="0"/>
        <v>40</v>
      </c>
      <c r="Q12" s="208">
        <f t="shared" si="1"/>
        <v>-16</v>
      </c>
      <c r="R12" s="209">
        <f t="shared" si="1"/>
        <v>-16</v>
      </c>
      <c r="S12" s="119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 hidden="1">
      <c r="A13" s="5"/>
      <c r="B13" s="62" t="s">
        <v>79</v>
      </c>
      <c r="C13" s="84"/>
      <c r="D13" s="73">
        <f>LOOKUP(Nedela_I_kolo_sekt_A!S12,Nedela_I_kolo_sekt_A!S12)</f>
        <v>10</v>
      </c>
      <c r="E13" s="71">
        <f>LOOKUP(Nedela_I_kolo_sekt_A!Q12,Nedela_I_kolo_sekt_A!Q12)</f>
        <v>-4</v>
      </c>
      <c r="F13" s="74">
        <f>LOOKUP(Nedela_I_kolo_sekt_A!P12,Nedela_I_kolo_sekt_A!P12)</f>
        <v>-4</v>
      </c>
      <c r="G13" s="73">
        <f>Nedela_I_kolo_sekt_B!S12</f>
        <v>10</v>
      </c>
      <c r="H13" s="71">
        <f>Nedela_I_kolo_sekt_B!Q12</f>
        <v>-4</v>
      </c>
      <c r="I13" s="74">
        <f>Nedela_I_kolo_sekt_B!P12</f>
        <v>-4</v>
      </c>
      <c r="J13" s="70">
        <f>Nedela_I_kolo_sekt_C!S12</f>
        <v>10</v>
      </c>
      <c r="K13" s="71">
        <f>Nedela_I_kolo_sekt_C!Q12</f>
        <v>-4</v>
      </c>
      <c r="L13" s="72">
        <f>Nedela_I_kolo_sekt_C!P12</f>
        <v>-4</v>
      </c>
      <c r="M13" s="73">
        <f>Nedela_I_kolo_sekt_D!S12</f>
        <v>10</v>
      </c>
      <c r="N13" s="71">
        <f>Nedela_I_kolo_sekt_D!Q12</f>
        <v>-4</v>
      </c>
      <c r="O13" s="74">
        <f>Nedela_I_kolo_sekt_D!P12</f>
        <v>-4</v>
      </c>
      <c r="P13" s="112">
        <f t="shared" si="0"/>
        <v>40</v>
      </c>
      <c r="Q13" s="93">
        <f t="shared" si="1"/>
        <v>-16</v>
      </c>
      <c r="R13" s="59">
        <f t="shared" si="1"/>
        <v>-16</v>
      </c>
      <c r="S13" s="75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7.25" hidden="1">
      <c r="A14" s="5"/>
      <c r="B14" s="62" t="s">
        <v>80</v>
      </c>
      <c r="C14" s="84"/>
      <c r="D14" s="73">
        <f>LOOKUP(Nedela_I_kolo_sekt_A!S13,Nedela_I_kolo_sekt_A!S13)</f>
        <v>10</v>
      </c>
      <c r="E14" s="71">
        <f>LOOKUP(Nedela_I_kolo_sekt_A!Q13,Nedela_I_kolo_sekt_A!Q13)</f>
        <v>-4</v>
      </c>
      <c r="F14" s="74">
        <f>LOOKUP(Nedela_I_kolo_sekt_A!P13,Nedela_I_kolo_sekt_A!P13)</f>
        <v>-4</v>
      </c>
      <c r="G14" s="73">
        <f>Nedela_I_kolo_sekt_B!S13</f>
        <v>10</v>
      </c>
      <c r="H14" s="71">
        <f>Nedela_I_kolo_sekt_B!Q13</f>
        <v>-4</v>
      </c>
      <c r="I14" s="74">
        <f>Nedela_I_kolo_sekt_B!P13</f>
        <v>-4</v>
      </c>
      <c r="J14" s="70">
        <f>Nedela_I_kolo_sekt_C!S13</f>
        <v>10</v>
      </c>
      <c r="K14" s="71">
        <f>Nedela_I_kolo_sekt_C!Q13</f>
        <v>-4</v>
      </c>
      <c r="L14" s="72">
        <f>Nedela_I_kolo_sekt_C!P13</f>
        <v>-4</v>
      </c>
      <c r="M14" s="73">
        <f>Nedela_I_kolo_sekt_D!S13</f>
        <v>10</v>
      </c>
      <c r="N14" s="71">
        <f>Nedela_I_kolo_sekt_D!Q13</f>
        <v>-4</v>
      </c>
      <c r="O14" s="74">
        <f>Nedela_I_kolo_sekt_D!P13</f>
        <v>-4</v>
      </c>
      <c r="P14" s="112">
        <f t="shared" si="0"/>
        <v>40</v>
      </c>
      <c r="Q14" s="93">
        <f t="shared" si="1"/>
        <v>-16</v>
      </c>
      <c r="R14" s="59">
        <f t="shared" si="1"/>
        <v>-16</v>
      </c>
      <c r="S14" s="75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62" t="s">
        <v>81</v>
      </c>
      <c r="C15" s="84"/>
      <c r="D15" s="73">
        <f>LOOKUP(Nedela_I_kolo_sekt_A!S14,Nedela_I_kolo_sekt_A!S14)</f>
        <v>10</v>
      </c>
      <c r="E15" s="71">
        <f>LOOKUP(Nedela_I_kolo_sekt_A!Q14,Nedela_I_kolo_sekt_A!Q14)</f>
        <v>-4</v>
      </c>
      <c r="F15" s="74">
        <f>LOOKUP(Nedela_I_kolo_sekt_A!P14,Nedela_I_kolo_sekt_A!P14)</f>
        <v>-4</v>
      </c>
      <c r="G15" s="73">
        <f>Nedela_I_kolo_sekt_B!S14</f>
        <v>10</v>
      </c>
      <c r="H15" s="71">
        <f>Nedela_I_kolo_sekt_B!Q14</f>
        <v>-4</v>
      </c>
      <c r="I15" s="74">
        <f>Nedela_I_kolo_sekt_B!P14</f>
        <v>-4</v>
      </c>
      <c r="J15" s="70">
        <f>Nedela_I_kolo_sekt_C!S14</f>
        <v>10</v>
      </c>
      <c r="K15" s="71">
        <f>Nedela_I_kolo_sekt_C!Q14</f>
        <v>-4</v>
      </c>
      <c r="L15" s="72">
        <f>Nedela_I_kolo_sekt_C!P14</f>
        <v>-4</v>
      </c>
      <c r="M15" s="73">
        <f>Nedela_I_kolo_sekt_D!S14</f>
        <v>10</v>
      </c>
      <c r="N15" s="71">
        <f>Nedela_I_kolo_sekt_D!Q14</f>
        <v>-4</v>
      </c>
      <c r="O15" s="74">
        <f>Nedela_I_kolo_sekt_D!P14</f>
        <v>-4</v>
      </c>
      <c r="P15" s="112">
        <f t="shared" si="0"/>
        <v>40</v>
      </c>
      <c r="Q15" s="93">
        <f t="shared" si="1"/>
        <v>-16</v>
      </c>
      <c r="R15" s="59">
        <f t="shared" si="1"/>
        <v>-16</v>
      </c>
      <c r="S15" s="75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63" t="s">
        <v>82</v>
      </c>
      <c r="C16" s="85"/>
      <c r="D16" s="78">
        <f>LOOKUP(Nedela_I_kolo_sekt_A!S15,Nedela_I_kolo_sekt_A!S15)</f>
        <v>10</v>
      </c>
      <c r="E16" s="71">
        <f>LOOKUP(Nedela_I_kolo_sekt_A!Q15,Nedela_I_kolo_sekt_A!Q15)</f>
        <v>-4</v>
      </c>
      <c r="F16" s="74">
        <f>LOOKUP(Nedela_I_kolo_sekt_A!P15,Nedela_I_kolo_sekt_A!P15)</f>
        <v>-4</v>
      </c>
      <c r="G16" s="115">
        <f>Nedela_I_kolo_sekt_B!S15</f>
        <v>10</v>
      </c>
      <c r="H16" s="71">
        <f>Nedela_I_kolo_sekt_B!Q15</f>
        <v>-4</v>
      </c>
      <c r="I16" s="74">
        <f>Nedela_I_kolo_sekt_B!P15</f>
        <v>-4</v>
      </c>
      <c r="J16" s="116">
        <f>Nedela_I_kolo_sekt_C!S15</f>
        <v>10</v>
      </c>
      <c r="K16" s="71">
        <f>Nedela_I_kolo_sekt_C!Q15</f>
        <v>-4</v>
      </c>
      <c r="L16" s="72">
        <f>Nedela_I_kolo_sekt_C!P15</f>
        <v>-4</v>
      </c>
      <c r="M16" s="115">
        <f>Nedela_I_kolo_sekt_D!S15</f>
        <v>10</v>
      </c>
      <c r="N16" s="71">
        <f>Nedela_I_kolo_sekt_D!Q15</f>
        <v>-4</v>
      </c>
      <c r="O16" s="74">
        <f>Nedela_I_kolo_sekt_D!P15</f>
        <v>-4</v>
      </c>
      <c r="P16" s="117">
        <f t="shared" si="0"/>
        <v>40</v>
      </c>
      <c r="Q16" s="114">
        <f t="shared" si="1"/>
        <v>-16</v>
      </c>
      <c r="R16" s="60">
        <f t="shared" si="1"/>
        <v>-16</v>
      </c>
      <c r="S16" s="80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81"/>
      <c r="C17" s="82"/>
      <c r="D17" s="83">
        <f>SUM(D5:D16)</f>
        <v>79</v>
      </c>
      <c r="E17" s="83">
        <f aca="true" t="shared" si="2" ref="E17:P17">SUM(E5:E16)</f>
        <v>-10</v>
      </c>
      <c r="F17" s="83">
        <f t="shared" si="2"/>
        <v>-10</v>
      </c>
      <c r="G17" s="83">
        <f t="shared" si="2"/>
        <v>79</v>
      </c>
      <c r="H17" s="83">
        <f t="shared" si="2"/>
        <v>6</v>
      </c>
      <c r="I17" s="83">
        <f t="shared" si="2"/>
        <v>6</v>
      </c>
      <c r="J17" s="83">
        <f t="shared" si="2"/>
        <v>81</v>
      </c>
      <c r="K17" s="83">
        <f t="shared" si="2"/>
        <v>-3</v>
      </c>
      <c r="L17" s="83">
        <f t="shared" si="2"/>
        <v>-3</v>
      </c>
      <c r="M17" s="83">
        <f t="shared" si="2"/>
        <v>81</v>
      </c>
      <c r="N17" s="83">
        <f t="shared" si="2"/>
        <v>30</v>
      </c>
      <c r="O17" s="83">
        <f t="shared" si="2"/>
        <v>30</v>
      </c>
      <c r="P17" s="83">
        <f t="shared" si="2"/>
        <v>320</v>
      </c>
      <c r="Q17" s="82"/>
      <c r="R17" s="82"/>
      <c r="S17" s="82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R3:R4"/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2" sqref="B2:P2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9.8515625" style="0" customWidth="1"/>
    <col min="4" max="4" width="8.421875" style="0" customWidth="1"/>
    <col min="5" max="5" width="7.421875" style="0" customWidth="1"/>
    <col min="6" max="6" width="8.28125" style="0" bestFit="1" customWidth="1"/>
    <col min="7" max="7" width="8.00390625" style="0" customWidth="1"/>
    <col min="8" max="8" width="7.8515625" style="0" customWidth="1"/>
    <col min="9" max="9" width="8.8515625" style="0" customWidth="1"/>
    <col min="10" max="10" width="0.2890625" style="0" hidden="1" customWidth="1"/>
    <col min="11" max="12" width="12.28125" style="0" hidden="1" customWidth="1"/>
    <col min="13" max="13" width="15.28125" style="0" customWidth="1"/>
    <col min="14" max="14" width="10.00390625" style="0" customWidth="1"/>
    <col min="15" max="15" width="10.8515625" style="0" customWidth="1"/>
    <col min="16" max="16" width="11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46" t="s">
        <v>117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8"/>
    </row>
    <row r="3" spans="1:23" ht="16.5" customHeight="1" thickBot="1">
      <c r="A3" s="5"/>
      <c r="B3" s="249" t="s">
        <v>92</v>
      </c>
      <c r="C3" s="244" t="s">
        <v>2</v>
      </c>
      <c r="D3" s="251" t="s">
        <v>88</v>
      </c>
      <c r="E3" s="252"/>
      <c r="F3" s="252"/>
      <c r="G3" s="253" t="s">
        <v>89</v>
      </c>
      <c r="H3" s="252"/>
      <c r="I3" s="254"/>
      <c r="J3" s="251" t="s">
        <v>90</v>
      </c>
      <c r="K3" s="252"/>
      <c r="L3" s="252"/>
      <c r="M3" s="255" t="s">
        <v>91</v>
      </c>
      <c r="N3" s="257" t="s">
        <v>12</v>
      </c>
      <c r="O3" s="259" t="s">
        <v>66</v>
      </c>
      <c r="P3" s="244" t="s">
        <v>96</v>
      </c>
      <c r="Q3" s="4" t="s">
        <v>68</v>
      </c>
      <c r="R3" s="5"/>
      <c r="S3" s="4" t="s">
        <v>69</v>
      </c>
      <c r="T3" s="4" t="s">
        <v>70</v>
      </c>
      <c r="U3" s="5"/>
      <c r="V3" s="5"/>
      <c r="W3" s="5"/>
    </row>
    <row r="4" spans="1:23" ht="47.25" customHeight="1" thickBot="1">
      <c r="A4" s="5"/>
      <c r="B4" s="250"/>
      <c r="C4" s="245"/>
      <c r="D4" s="137" t="s">
        <v>67</v>
      </c>
      <c r="E4" s="138" t="s">
        <v>83</v>
      </c>
      <c r="F4" s="138" t="s">
        <v>84</v>
      </c>
      <c r="G4" s="139" t="s">
        <v>67</v>
      </c>
      <c r="H4" s="138" t="s">
        <v>83</v>
      </c>
      <c r="I4" s="140" t="s">
        <v>84</v>
      </c>
      <c r="J4" s="137" t="s">
        <v>67</v>
      </c>
      <c r="K4" s="138" t="s">
        <v>83</v>
      </c>
      <c r="L4" s="138" t="s">
        <v>84</v>
      </c>
      <c r="M4" s="256"/>
      <c r="N4" s="258"/>
      <c r="O4" s="260"/>
      <c r="P4" s="245"/>
      <c r="Q4" s="4"/>
      <c r="R4" s="5"/>
      <c r="S4" s="4"/>
      <c r="T4" s="4"/>
      <c r="U4" s="5"/>
      <c r="V4" s="5"/>
      <c r="W4" s="5"/>
    </row>
    <row r="5" spans="1:23" ht="18" thickBot="1">
      <c r="A5" s="5"/>
      <c r="B5" s="141" t="s">
        <v>71</v>
      </c>
      <c r="C5" s="151" t="s">
        <v>110</v>
      </c>
      <c r="D5" s="142">
        <f>Celkovo_sobota_I_kola!P5</f>
        <v>11.5</v>
      </c>
      <c r="E5" s="65">
        <f>Celkovo_sobota_I_kola!Q5</f>
        <v>58</v>
      </c>
      <c r="F5" s="68">
        <f>Celkovo_sobota_I_kola!R5</f>
        <v>58</v>
      </c>
      <c r="G5" s="143">
        <f>Celkovo_nedela_I_kola!P5</f>
        <v>10.5</v>
      </c>
      <c r="H5" s="65">
        <f>Celkovo_nedela_I_kola!Q5</f>
        <v>39</v>
      </c>
      <c r="I5" s="68">
        <f>Celkovo_nedela_I_kola!R5</f>
        <v>39</v>
      </c>
      <c r="J5" s="143"/>
      <c r="K5" s="65"/>
      <c r="L5" s="66"/>
      <c r="M5" s="202">
        <f aca="true" t="shared" si="0" ref="M5:M16">SUM(D5,G5,J5,)</f>
        <v>22</v>
      </c>
      <c r="N5" s="203">
        <f aca="true" t="shared" si="1" ref="N5:N16">SUM(E5,H5,K5)</f>
        <v>97</v>
      </c>
      <c r="O5" s="204">
        <f aca="true" t="shared" si="2" ref="O5:O16">SUM(F5,I5,L5)</f>
        <v>97</v>
      </c>
      <c r="P5" s="216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130" t="s">
        <v>72</v>
      </c>
      <c r="C6" s="152" t="s">
        <v>111</v>
      </c>
      <c r="D6" s="131">
        <f>Celkovo_sobota_I_kola!P6</f>
        <v>13</v>
      </c>
      <c r="E6" s="71">
        <f>Celkovo_sobota_I_kola!Q6</f>
        <v>14</v>
      </c>
      <c r="F6" s="74">
        <f>Celkovo_sobota_I_kola!R6</f>
        <v>14</v>
      </c>
      <c r="G6" s="132">
        <f>Celkovo_nedela_I_kola!P6</f>
        <v>10.5</v>
      </c>
      <c r="H6" s="71">
        <f>Celkovo_nedela_I_kola!Q6</f>
        <v>16</v>
      </c>
      <c r="I6" s="74">
        <f>Celkovo_nedela_I_kola!R6</f>
        <v>16</v>
      </c>
      <c r="J6" s="132"/>
      <c r="K6" s="71"/>
      <c r="L6" s="72"/>
      <c r="M6" s="90">
        <f t="shared" si="0"/>
        <v>23.5</v>
      </c>
      <c r="N6" s="104">
        <f t="shared" si="1"/>
        <v>30</v>
      </c>
      <c r="O6" s="101">
        <f t="shared" si="2"/>
        <v>30</v>
      </c>
      <c r="P6" s="217">
        <v>2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130" t="s">
        <v>73</v>
      </c>
      <c r="C7" s="152" t="s">
        <v>112</v>
      </c>
      <c r="D7" s="131">
        <f>Celkovo_sobota_I_kola!P7</f>
        <v>18.5</v>
      </c>
      <c r="E7" s="71">
        <f>Celkovo_sobota_I_kola!Q7</f>
        <v>15</v>
      </c>
      <c r="F7" s="74">
        <f>Celkovo_sobota_I_kola!R7</f>
        <v>15</v>
      </c>
      <c r="G7" s="132">
        <f>Celkovo_nedela_I_kola!P7</f>
        <v>12</v>
      </c>
      <c r="H7" s="71">
        <f>Celkovo_nedela_I_kola!Q7</f>
        <v>15</v>
      </c>
      <c r="I7" s="74">
        <f>Celkovo_nedela_I_kola!R7</f>
        <v>15</v>
      </c>
      <c r="J7" s="132"/>
      <c r="K7" s="71"/>
      <c r="L7" s="72"/>
      <c r="M7" s="90">
        <f t="shared" si="0"/>
        <v>30.5</v>
      </c>
      <c r="N7" s="104">
        <f t="shared" si="1"/>
        <v>30</v>
      </c>
      <c r="O7" s="101">
        <f t="shared" si="2"/>
        <v>30</v>
      </c>
      <c r="P7" s="217">
        <v>4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130" t="s">
        <v>74</v>
      </c>
      <c r="C8" s="152" t="s">
        <v>113</v>
      </c>
      <c r="D8" s="131">
        <f>Celkovo_sobota_I_kola!P8</f>
        <v>11.5</v>
      </c>
      <c r="E8" s="71">
        <f>Celkovo_sobota_I_kola!Q8</f>
        <v>19</v>
      </c>
      <c r="F8" s="74">
        <f>Celkovo_sobota_I_kola!R8</f>
        <v>19</v>
      </c>
      <c r="G8" s="132">
        <f>Celkovo_nedela_I_kola!P8</f>
        <v>16.5</v>
      </c>
      <c r="H8" s="71">
        <f>Celkovo_nedela_I_kola!Q8</f>
        <v>19</v>
      </c>
      <c r="I8" s="74">
        <f>Celkovo_nedela_I_kola!R8</f>
        <v>19</v>
      </c>
      <c r="J8" s="132"/>
      <c r="K8" s="71"/>
      <c r="L8" s="72"/>
      <c r="M8" s="90">
        <f t="shared" si="0"/>
        <v>28</v>
      </c>
      <c r="N8" s="104">
        <f t="shared" si="1"/>
        <v>38</v>
      </c>
      <c r="O8" s="101">
        <f t="shared" si="2"/>
        <v>38</v>
      </c>
      <c r="P8" s="217">
        <v>3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130" t="s">
        <v>75</v>
      </c>
      <c r="C9" s="152" t="s">
        <v>114</v>
      </c>
      <c r="D9" s="131">
        <f>Celkovo_sobota_I_kola!P9</f>
        <v>18</v>
      </c>
      <c r="E9" s="71">
        <f>Celkovo_sobota_I_kola!Q9</f>
        <v>14</v>
      </c>
      <c r="F9" s="74">
        <f>Celkovo_sobota_I_kola!R9</f>
        <v>14</v>
      </c>
      <c r="G9" s="132">
        <f>Celkovo_nedela_I_kola!P9</f>
        <v>17</v>
      </c>
      <c r="H9" s="71">
        <f>Celkovo_nedela_I_kola!Q9</f>
        <v>6</v>
      </c>
      <c r="I9" s="74">
        <f>Celkovo_nedela_I_kola!R9</f>
        <v>6</v>
      </c>
      <c r="J9" s="132"/>
      <c r="K9" s="71"/>
      <c r="L9" s="72"/>
      <c r="M9" s="90">
        <f t="shared" si="0"/>
        <v>35</v>
      </c>
      <c r="N9" s="104">
        <f t="shared" si="1"/>
        <v>20</v>
      </c>
      <c r="O9" s="101">
        <f t="shared" si="2"/>
        <v>20</v>
      </c>
      <c r="P9" s="217">
        <v>6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130" t="s">
        <v>76</v>
      </c>
      <c r="C10" s="153" t="s">
        <v>95</v>
      </c>
      <c r="D10" s="131">
        <f>Celkovo_sobota_I_kola!P10</f>
        <v>13.5</v>
      </c>
      <c r="E10" s="71">
        <f>Celkovo_sobota_I_kola!Q10</f>
        <v>22</v>
      </c>
      <c r="F10" s="74">
        <f>Celkovo_sobota_I_kola!R10</f>
        <v>22</v>
      </c>
      <c r="G10" s="132">
        <f>Celkovo_nedela_I_kola!P10</f>
        <v>21.5</v>
      </c>
      <c r="H10" s="71">
        <f>Celkovo_nedela_I_kola!Q10</f>
        <v>8</v>
      </c>
      <c r="I10" s="74">
        <f>Celkovo_nedela_I_kola!R10</f>
        <v>8</v>
      </c>
      <c r="J10" s="132"/>
      <c r="K10" s="71"/>
      <c r="L10" s="72"/>
      <c r="M10" s="90">
        <f t="shared" si="0"/>
        <v>35</v>
      </c>
      <c r="N10" s="104">
        <f t="shared" si="1"/>
        <v>30</v>
      </c>
      <c r="O10" s="101">
        <f t="shared" si="2"/>
        <v>30</v>
      </c>
      <c r="P10" s="217">
        <v>5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" thickBot="1">
      <c r="A11" s="5"/>
      <c r="B11" s="133" t="s">
        <v>77</v>
      </c>
      <c r="C11" s="169" t="s">
        <v>94</v>
      </c>
      <c r="D11" s="205">
        <f>Celkovo_sobota_I_kola!P11</f>
        <v>32</v>
      </c>
      <c r="E11" s="76">
        <f>Celkovo_sobota_I_kola!Q11</f>
        <v>0</v>
      </c>
      <c r="F11" s="79">
        <f>Celkovo_sobota_I_kola!R11</f>
        <v>0</v>
      </c>
      <c r="G11" s="135">
        <f>Celkovo_nedela_I_kola!P11</f>
        <v>32</v>
      </c>
      <c r="H11" s="76">
        <f>Celkovo_nedela_I_kola!Q11</f>
        <v>0</v>
      </c>
      <c r="I11" s="79">
        <f>Celkovo_nedela_I_kola!R11</f>
        <v>0</v>
      </c>
      <c r="J11" s="135"/>
      <c r="K11" s="76"/>
      <c r="L11" s="77"/>
      <c r="M11" s="91">
        <f t="shared" si="0"/>
        <v>64</v>
      </c>
      <c r="N11" s="136">
        <f t="shared" si="1"/>
        <v>0</v>
      </c>
      <c r="O11" s="103">
        <f t="shared" si="2"/>
        <v>0</v>
      </c>
      <c r="P11" s="218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 hidden="1">
      <c r="A12" s="5"/>
      <c r="B12" s="124" t="s">
        <v>78</v>
      </c>
      <c r="C12" s="125"/>
      <c r="D12" s="126">
        <f>Celkovo_sobota_I_kola!P12</f>
        <v>40</v>
      </c>
      <c r="E12" s="107">
        <f>Celkovo_sobota_I_kola!Q12</f>
        <v>-16</v>
      </c>
      <c r="F12" s="108">
        <f>Celkovo_sobota_I_kola!R12</f>
        <v>-16</v>
      </c>
      <c r="G12" s="127">
        <f>Celkovo_nedela_I_kola!P12</f>
        <v>40</v>
      </c>
      <c r="H12" s="107">
        <f>Celkovo_nedela_I_kola!Q12</f>
        <v>-16</v>
      </c>
      <c r="I12" s="108">
        <f>Celkovo_nedela_I_kola!R12</f>
        <v>-16</v>
      </c>
      <c r="J12" s="127"/>
      <c r="K12" s="107"/>
      <c r="L12" s="109"/>
      <c r="M12" s="118">
        <f t="shared" si="0"/>
        <v>80</v>
      </c>
      <c r="N12" s="128">
        <f t="shared" si="1"/>
        <v>-32</v>
      </c>
      <c r="O12" s="129">
        <f t="shared" si="2"/>
        <v>-32</v>
      </c>
      <c r="P12" s="119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 hidden="1">
      <c r="A13" s="5"/>
      <c r="B13" s="130" t="s">
        <v>79</v>
      </c>
      <c r="C13" s="100"/>
      <c r="D13" s="131">
        <f>Celkovo_sobota_I_kola!P13</f>
        <v>40</v>
      </c>
      <c r="E13" s="71">
        <f>Celkovo_sobota_I_kola!Q13</f>
        <v>-16</v>
      </c>
      <c r="F13" s="74">
        <f>Celkovo_sobota_I_kola!R13</f>
        <v>-16</v>
      </c>
      <c r="G13" s="132">
        <f>Celkovo_nedela_I_kola!P13</f>
        <v>40</v>
      </c>
      <c r="H13" s="71">
        <f>Celkovo_nedela_I_kola!Q13</f>
        <v>-16</v>
      </c>
      <c r="I13" s="74">
        <f>Celkovo_nedela_I_kola!R13</f>
        <v>-16</v>
      </c>
      <c r="J13" s="132"/>
      <c r="K13" s="71"/>
      <c r="L13" s="72"/>
      <c r="M13" s="90">
        <f t="shared" si="0"/>
        <v>80</v>
      </c>
      <c r="N13" s="104">
        <f t="shared" si="1"/>
        <v>-32</v>
      </c>
      <c r="O13" s="101">
        <f t="shared" si="2"/>
        <v>-32</v>
      </c>
      <c r="P13" s="75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7.25" hidden="1">
      <c r="A14" s="5"/>
      <c r="B14" s="130" t="s">
        <v>80</v>
      </c>
      <c r="C14" s="100"/>
      <c r="D14" s="131">
        <f>Celkovo_sobota_I_kola!P14</f>
        <v>40</v>
      </c>
      <c r="E14" s="71">
        <f>Celkovo_sobota_I_kola!Q14</f>
        <v>-16</v>
      </c>
      <c r="F14" s="74">
        <f>Celkovo_sobota_I_kola!R14</f>
        <v>-16</v>
      </c>
      <c r="G14" s="132">
        <f>Celkovo_nedela_I_kola!P14</f>
        <v>40</v>
      </c>
      <c r="H14" s="71">
        <f>Celkovo_nedela_I_kola!Q14</f>
        <v>-16</v>
      </c>
      <c r="I14" s="74">
        <f>Celkovo_nedela_I_kola!R14</f>
        <v>-16</v>
      </c>
      <c r="J14" s="132"/>
      <c r="K14" s="71"/>
      <c r="L14" s="72"/>
      <c r="M14" s="90">
        <f t="shared" si="0"/>
        <v>80</v>
      </c>
      <c r="N14" s="104">
        <f t="shared" si="1"/>
        <v>-32</v>
      </c>
      <c r="O14" s="101">
        <f t="shared" si="2"/>
        <v>-32</v>
      </c>
      <c r="P14" s="75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130" t="s">
        <v>81</v>
      </c>
      <c r="C15" s="100"/>
      <c r="D15" s="131">
        <f>Celkovo_sobota_I_kola!P15</f>
        <v>40</v>
      </c>
      <c r="E15" s="71">
        <f>Celkovo_sobota_I_kola!Q15</f>
        <v>-16</v>
      </c>
      <c r="F15" s="74">
        <f>Celkovo_sobota_I_kola!R15</f>
        <v>-16</v>
      </c>
      <c r="G15" s="132">
        <f>Celkovo_nedela_I_kola!P15</f>
        <v>40</v>
      </c>
      <c r="H15" s="71">
        <f>Celkovo_nedela_I_kola!Q15</f>
        <v>-16</v>
      </c>
      <c r="I15" s="74">
        <f>Celkovo_nedela_I_kola!R15</f>
        <v>-16</v>
      </c>
      <c r="J15" s="132"/>
      <c r="K15" s="71"/>
      <c r="L15" s="72"/>
      <c r="M15" s="90">
        <f t="shared" si="0"/>
        <v>80</v>
      </c>
      <c r="N15" s="104">
        <f t="shared" si="1"/>
        <v>-32</v>
      </c>
      <c r="O15" s="101">
        <f t="shared" si="2"/>
        <v>-32</v>
      </c>
      <c r="P15" s="75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133" t="s">
        <v>82</v>
      </c>
      <c r="C16" s="102"/>
      <c r="D16" s="134">
        <f>Celkovo_sobota_I_kola!P16</f>
        <v>40</v>
      </c>
      <c r="E16" s="71">
        <f>Celkovo_sobota_I_kola!Q16</f>
        <v>-16</v>
      </c>
      <c r="F16" s="74">
        <f>Celkovo_sobota_I_kola!R16</f>
        <v>-16</v>
      </c>
      <c r="G16" s="144">
        <f>Celkovo_nedela_I_kola!P16</f>
        <v>40</v>
      </c>
      <c r="H16" s="71">
        <f>Celkovo_nedela_I_kola!Q16</f>
        <v>-16</v>
      </c>
      <c r="I16" s="74">
        <f>Celkovo_nedela_I_kola!R16</f>
        <v>-16</v>
      </c>
      <c r="J16" s="135"/>
      <c r="K16" s="76"/>
      <c r="L16" s="77"/>
      <c r="M16" s="91">
        <f t="shared" si="0"/>
        <v>80</v>
      </c>
      <c r="N16" s="136">
        <f t="shared" si="1"/>
        <v>-32</v>
      </c>
      <c r="O16" s="103">
        <f t="shared" si="2"/>
        <v>-32</v>
      </c>
      <c r="P16" s="80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81"/>
      <c r="C17" s="82"/>
      <c r="D17" s="83">
        <f aca="true" t="shared" si="3" ref="D17:M17">SUM(D5:D16)</f>
        <v>318</v>
      </c>
      <c r="E17" s="83">
        <f t="shared" si="3"/>
        <v>62</v>
      </c>
      <c r="F17" s="83">
        <f t="shared" si="3"/>
        <v>62</v>
      </c>
      <c r="G17" s="83">
        <f t="shared" si="3"/>
        <v>320</v>
      </c>
      <c r="H17" s="83">
        <f t="shared" si="3"/>
        <v>23</v>
      </c>
      <c r="I17" s="83">
        <f t="shared" si="3"/>
        <v>23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638</v>
      </c>
      <c r="N17" s="82"/>
      <c r="O17" s="82"/>
      <c r="P17" s="82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2" sqref="B2:P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hidden="1" customWidth="1"/>
    <col min="8" max="8" width="12.140625" style="0" hidden="1" customWidth="1"/>
    <col min="9" max="12" width="12.28125" style="0" hidden="1" customWidth="1"/>
    <col min="13" max="13" width="17.421875" style="0" customWidth="1"/>
    <col min="14" max="14" width="11.57421875" style="0" customWidth="1"/>
    <col min="15" max="15" width="13.28125" style="0" customWidth="1"/>
    <col min="16" max="16" width="16.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46" t="s">
        <v>118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8"/>
    </row>
    <row r="3" spans="1:23" ht="16.5" customHeight="1" thickBot="1">
      <c r="A3" s="5"/>
      <c r="B3" s="249" t="s">
        <v>61</v>
      </c>
      <c r="C3" s="244" t="s">
        <v>2</v>
      </c>
      <c r="D3" s="251" t="s">
        <v>85</v>
      </c>
      <c r="E3" s="252"/>
      <c r="F3" s="252"/>
      <c r="G3" s="253" t="s">
        <v>86</v>
      </c>
      <c r="H3" s="252"/>
      <c r="I3" s="254"/>
      <c r="J3" s="251" t="s">
        <v>87</v>
      </c>
      <c r="K3" s="252"/>
      <c r="L3" s="252"/>
      <c r="M3" s="255" t="s">
        <v>91</v>
      </c>
      <c r="N3" s="257" t="s">
        <v>12</v>
      </c>
      <c r="O3" s="259" t="s">
        <v>66</v>
      </c>
      <c r="P3" s="244" t="s">
        <v>93</v>
      </c>
      <c r="Q3" s="4" t="s">
        <v>68</v>
      </c>
      <c r="R3" s="5"/>
      <c r="S3" s="4" t="s">
        <v>69</v>
      </c>
      <c r="T3" s="4" t="s">
        <v>70</v>
      </c>
      <c r="U3" s="5"/>
      <c r="V3" s="5"/>
      <c r="W3" s="5"/>
    </row>
    <row r="4" spans="1:23" ht="21" thickBot="1">
      <c r="A4" s="5"/>
      <c r="B4" s="250"/>
      <c r="C4" s="245"/>
      <c r="D4" s="120" t="s">
        <v>67</v>
      </c>
      <c r="E4" s="121" t="s">
        <v>83</v>
      </c>
      <c r="F4" s="121" t="s">
        <v>84</v>
      </c>
      <c r="G4" s="122" t="s">
        <v>67</v>
      </c>
      <c r="H4" s="121" t="s">
        <v>83</v>
      </c>
      <c r="I4" s="123" t="s">
        <v>84</v>
      </c>
      <c r="J4" s="120" t="s">
        <v>67</v>
      </c>
      <c r="K4" s="121" t="s">
        <v>83</v>
      </c>
      <c r="L4" s="121" t="s">
        <v>84</v>
      </c>
      <c r="M4" s="256"/>
      <c r="N4" s="258"/>
      <c r="O4" s="260"/>
      <c r="P4" s="245"/>
      <c r="Q4" s="4"/>
      <c r="R4" s="5"/>
      <c r="S4" s="4"/>
      <c r="T4" s="4"/>
      <c r="U4" s="5"/>
      <c r="V4" s="5"/>
      <c r="W4" s="5"/>
    </row>
    <row r="5" spans="1:23" ht="18" thickBot="1">
      <c r="A5" s="5"/>
      <c r="B5" s="141" t="s">
        <v>71</v>
      </c>
      <c r="C5" s="151" t="s">
        <v>110</v>
      </c>
      <c r="D5" s="142">
        <f>'SO+NE spolu '!M5</f>
        <v>22</v>
      </c>
      <c r="E5" s="65">
        <f>'SO+NE spolu '!N5</f>
        <v>97</v>
      </c>
      <c r="F5" s="68">
        <f>'SO+NE spolu '!O5</f>
        <v>97</v>
      </c>
      <c r="G5" s="143"/>
      <c r="H5" s="65"/>
      <c r="I5" s="68"/>
      <c r="J5" s="143"/>
      <c r="K5" s="65"/>
      <c r="L5" s="66"/>
      <c r="M5" s="202">
        <f>SUM(D5,G5,J5,)</f>
        <v>22</v>
      </c>
      <c r="N5" s="203">
        <f>SUM(E5,H5,K5)</f>
        <v>97</v>
      </c>
      <c r="O5" s="204">
        <f>SUM(F5,I5,L5)</f>
        <v>97</v>
      </c>
      <c r="P5" s="69">
        <v>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130" t="s">
        <v>72</v>
      </c>
      <c r="C6" s="152" t="s">
        <v>111</v>
      </c>
      <c r="D6" s="131">
        <f>'SO+NE spolu '!M6</f>
        <v>23.5</v>
      </c>
      <c r="E6" s="71">
        <f>'SO+NE spolu '!N6</f>
        <v>30</v>
      </c>
      <c r="F6" s="74">
        <f>'SO+NE spolu '!O6</f>
        <v>30</v>
      </c>
      <c r="G6" s="132"/>
      <c r="H6" s="71"/>
      <c r="I6" s="74"/>
      <c r="J6" s="132"/>
      <c r="K6" s="71"/>
      <c r="L6" s="72"/>
      <c r="M6" s="90">
        <f aca="true" t="shared" si="0" ref="M6:M15">SUM(D6,G6,J6,)</f>
        <v>23.5</v>
      </c>
      <c r="N6" s="104">
        <f>SUM(E6,H6,K6)</f>
        <v>30</v>
      </c>
      <c r="O6" s="101">
        <f>SUM(F6,I6,L6)</f>
        <v>30</v>
      </c>
      <c r="P6" s="75">
        <v>1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130" t="s">
        <v>73</v>
      </c>
      <c r="C7" s="152" t="s">
        <v>112</v>
      </c>
      <c r="D7" s="126">
        <f>'SO+NE spolu '!M7</f>
        <v>30.5</v>
      </c>
      <c r="E7" s="107">
        <f>'SO+NE spolu '!N7</f>
        <v>30</v>
      </c>
      <c r="F7" s="108">
        <f>'SO+NE spolu '!O7</f>
        <v>30</v>
      </c>
      <c r="G7" s="132"/>
      <c r="H7" s="71"/>
      <c r="I7" s="74"/>
      <c r="J7" s="132"/>
      <c r="K7" s="71"/>
      <c r="L7" s="72"/>
      <c r="M7" s="90">
        <f t="shared" si="0"/>
        <v>30.5</v>
      </c>
      <c r="N7" s="104">
        <f aca="true" t="shared" si="1" ref="N7:N16">SUM(E7,H7,K7)</f>
        <v>30</v>
      </c>
      <c r="O7" s="101">
        <f>SUM(F7,I7,L7)</f>
        <v>30</v>
      </c>
      <c r="P7" s="75">
        <v>1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130" t="s">
        <v>74</v>
      </c>
      <c r="C8" s="152" t="s">
        <v>113</v>
      </c>
      <c r="D8" s="131">
        <f>'SO+NE spolu '!M8</f>
        <v>28</v>
      </c>
      <c r="E8" s="71">
        <f>'SO+NE spolu '!N8</f>
        <v>38</v>
      </c>
      <c r="F8" s="74">
        <f>'SO+NE spolu '!O8</f>
        <v>38</v>
      </c>
      <c r="G8" s="132"/>
      <c r="H8" s="71"/>
      <c r="I8" s="74"/>
      <c r="J8" s="132"/>
      <c r="K8" s="71"/>
      <c r="L8" s="72"/>
      <c r="M8" s="90">
        <f t="shared" si="0"/>
        <v>28</v>
      </c>
      <c r="N8" s="104">
        <f t="shared" si="1"/>
        <v>38</v>
      </c>
      <c r="O8" s="101">
        <f aca="true" t="shared" si="2" ref="O8:O16">SUM(F8,I8,L8)</f>
        <v>38</v>
      </c>
      <c r="P8" s="75">
        <v>1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130" t="s">
        <v>75</v>
      </c>
      <c r="C9" s="152" t="s">
        <v>114</v>
      </c>
      <c r="D9" s="131">
        <f>'SO+NE spolu '!M9</f>
        <v>35</v>
      </c>
      <c r="E9" s="71">
        <f>'SO+NE spolu '!N9</f>
        <v>20</v>
      </c>
      <c r="F9" s="74">
        <f>'SO+NE spolu '!O9</f>
        <v>20</v>
      </c>
      <c r="G9" s="132"/>
      <c r="H9" s="71"/>
      <c r="I9" s="74"/>
      <c r="J9" s="132"/>
      <c r="K9" s="71"/>
      <c r="L9" s="72"/>
      <c r="M9" s="90">
        <f t="shared" si="0"/>
        <v>35</v>
      </c>
      <c r="N9" s="104">
        <f t="shared" si="1"/>
        <v>20</v>
      </c>
      <c r="O9" s="101">
        <f t="shared" si="2"/>
        <v>20</v>
      </c>
      <c r="P9" s="75">
        <v>1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130" t="s">
        <v>76</v>
      </c>
      <c r="C10" s="153" t="s">
        <v>95</v>
      </c>
      <c r="D10" s="131">
        <f>'SO+NE spolu '!M10</f>
        <v>35</v>
      </c>
      <c r="E10" s="71">
        <f>'SO+NE spolu '!N10</f>
        <v>30</v>
      </c>
      <c r="F10" s="74">
        <f>'SO+NE spolu '!O10</f>
        <v>30</v>
      </c>
      <c r="G10" s="132"/>
      <c r="H10" s="71"/>
      <c r="I10" s="74"/>
      <c r="J10" s="132"/>
      <c r="K10" s="71"/>
      <c r="L10" s="72"/>
      <c r="M10" s="90">
        <f t="shared" si="0"/>
        <v>35</v>
      </c>
      <c r="N10" s="104">
        <f t="shared" si="1"/>
        <v>30</v>
      </c>
      <c r="O10" s="101">
        <f t="shared" si="2"/>
        <v>30</v>
      </c>
      <c r="P10" s="75">
        <v>1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" thickBot="1">
      <c r="A11" s="5"/>
      <c r="B11" s="133" t="s">
        <v>77</v>
      </c>
      <c r="C11" s="169" t="s">
        <v>94</v>
      </c>
      <c r="D11" s="205">
        <f>'SO+NE spolu '!M11</f>
        <v>64</v>
      </c>
      <c r="E11" s="76">
        <f>'SO+NE spolu '!N11</f>
        <v>0</v>
      </c>
      <c r="F11" s="79">
        <f>'SO+NE spolu '!O11</f>
        <v>0</v>
      </c>
      <c r="G11" s="135"/>
      <c r="H11" s="76"/>
      <c r="I11" s="79"/>
      <c r="J11" s="135"/>
      <c r="K11" s="76"/>
      <c r="L11" s="77"/>
      <c r="M11" s="91">
        <f t="shared" si="0"/>
        <v>64</v>
      </c>
      <c r="N11" s="136">
        <f t="shared" si="1"/>
        <v>0</v>
      </c>
      <c r="O11" s="103">
        <f t="shared" si="2"/>
        <v>0</v>
      </c>
      <c r="P11" s="80">
        <v>1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 hidden="1">
      <c r="A12" s="5"/>
      <c r="B12" s="124" t="s">
        <v>78</v>
      </c>
      <c r="C12" s="125"/>
      <c r="D12" s="126">
        <f>'SO+NE spolu '!M12</f>
        <v>80</v>
      </c>
      <c r="E12" s="107">
        <f>'SO+NE spolu '!N12</f>
        <v>-32</v>
      </c>
      <c r="F12" s="108">
        <f>'SO+NE spolu '!O12</f>
        <v>-32</v>
      </c>
      <c r="G12" s="127"/>
      <c r="H12" s="107"/>
      <c r="I12" s="108"/>
      <c r="J12" s="127"/>
      <c r="K12" s="107"/>
      <c r="L12" s="109"/>
      <c r="M12" s="118">
        <f t="shared" si="0"/>
        <v>80</v>
      </c>
      <c r="N12" s="128">
        <f t="shared" si="1"/>
        <v>-32</v>
      </c>
      <c r="O12" s="129">
        <f t="shared" si="2"/>
        <v>-32</v>
      </c>
      <c r="P12" s="119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 hidden="1">
      <c r="A13" s="5"/>
      <c r="B13" s="130" t="s">
        <v>79</v>
      </c>
      <c r="C13" s="100"/>
      <c r="D13" s="131">
        <f>'SO+NE spolu '!M13</f>
        <v>80</v>
      </c>
      <c r="E13" s="71">
        <f>'SO+NE spolu '!N13</f>
        <v>-32</v>
      </c>
      <c r="F13" s="74">
        <f>'SO+NE spolu '!O13</f>
        <v>-32</v>
      </c>
      <c r="G13" s="132"/>
      <c r="H13" s="71"/>
      <c r="I13" s="74"/>
      <c r="J13" s="132"/>
      <c r="K13" s="71"/>
      <c r="L13" s="72"/>
      <c r="M13" s="90">
        <f t="shared" si="0"/>
        <v>80</v>
      </c>
      <c r="N13" s="104">
        <f t="shared" si="1"/>
        <v>-32</v>
      </c>
      <c r="O13" s="101">
        <f t="shared" si="2"/>
        <v>-32</v>
      </c>
      <c r="P13" s="75">
        <v>1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7.25" hidden="1">
      <c r="A14" s="5"/>
      <c r="B14" s="130" t="s">
        <v>80</v>
      </c>
      <c r="C14" s="100"/>
      <c r="D14" s="131">
        <f>'SO+NE spolu '!M14</f>
        <v>80</v>
      </c>
      <c r="E14" s="71">
        <f>'SO+NE spolu '!N14</f>
        <v>-32</v>
      </c>
      <c r="F14" s="74">
        <f>'SO+NE spolu '!O14</f>
        <v>-32</v>
      </c>
      <c r="G14" s="132"/>
      <c r="H14" s="71"/>
      <c r="I14" s="74"/>
      <c r="J14" s="132"/>
      <c r="K14" s="71"/>
      <c r="L14" s="72"/>
      <c r="M14" s="90">
        <f t="shared" si="0"/>
        <v>80</v>
      </c>
      <c r="N14" s="104">
        <f t="shared" si="1"/>
        <v>-32</v>
      </c>
      <c r="O14" s="101">
        <f t="shared" si="2"/>
        <v>-32</v>
      </c>
      <c r="P14" s="75">
        <v>1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130" t="s">
        <v>81</v>
      </c>
      <c r="C15" s="100"/>
      <c r="D15" s="131">
        <f>'SO+NE spolu '!M15</f>
        <v>80</v>
      </c>
      <c r="E15" s="71">
        <f>'SO+NE spolu '!N15</f>
        <v>-32</v>
      </c>
      <c r="F15" s="74">
        <f>'SO+NE spolu '!O15</f>
        <v>-32</v>
      </c>
      <c r="G15" s="132"/>
      <c r="H15" s="71"/>
      <c r="I15" s="74"/>
      <c r="J15" s="132"/>
      <c r="K15" s="71"/>
      <c r="L15" s="72"/>
      <c r="M15" s="90">
        <f t="shared" si="0"/>
        <v>80</v>
      </c>
      <c r="N15" s="104">
        <f t="shared" si="1"/>
        <v>-32</v>
      </c>
      <c r="O15" s="101">
        <f t="shared" si="2"/>
        <v>-32</v>
      </c>
      <c r="P15" s="75">
        <v>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133" t="s">
        <v>82</v>
      </c>
      <c r="C16" s="102"/>
      <c r="D16" s="134">
        <f>'SO+NE spolu '!M16</f>
        <v>80</v>
      </c>
      <c r="E16" s="71">
        <f>'SO+NE spolu '!N16</f>
        <v>-32</v>
      </c>
      <c r="F16" s="74">
        <f>'SO+NE spolu '!O16</f>
        <v>-32</v>
      </c>
      <c r="G16" s="135"/>
      <c r="H16" s="76"/>
      <c r="I16" s="79"/>
      <c r="J16" s="135"/>
      <c r="K16" s="76"/>
      <c r="L16" s="77"/>
      <c r="M16" s="91">
        <f>SUM(D16,G16,J16,)</f>
        <v>80</v>
      </c>
      <c r="N16" s="136">
        <f t="shared" si="1"/>
        <v>-32</v>
      </c>
      <c r="O16" s="103">
        <f t="shared" si="2"/>
        <v>-32</v>
      </c>
      <c r="P16" s="80">
        <v>1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81"/>
      <c r="C17" s="82"/>
      <c r="D17" s="83">
        <f>SUM(D5:D16)</f>
        <v>638</v>
      </c>
      <c r="E17" s="83">
        <f aca="true" t="shared" si="3" ref="E17:M17">SUM(E5:E16)</f>
        <v>85</v>
      </c>
      <c r="F17" s="83">
        <f t="shared" si="3"/>
        <v>85</v>
      </c>
      <c r="G17" s="83">
        <f t="shared" si="3"/>
        <v>0</v>
      </c>
      <c r="H17" s="83">
        <f t="shared" si="3"/>
        <v>0</v>
      </c>
      <c r="I17" s="83">
        <f t="shared" si="3"/>
        <v>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638</v>
      </c>
      <c r="N17" s="82"/>
      <c r="O17" s="82"/>
      <c r="P17" s="82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57421875" style="0" customWidth="1"/>
    <col min="6" max="6" width="0.13671875" style="0" customWidth="1"/>
    <col min="7" max="7" width="8.28125" style="0" customWidth="1"/>
    <col min="8" max="8" width="6.00390625" style="0" customWidth="1"/>
    <col min="9" max="9" width="10.28125" style="0" hidden="1" customWidth="1"/>
    <col min="11" max="11" width="8.00390625" style="0" customWidth="1"/>
    <col min="12" max="12" width="6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9.7109375" style="0" customWidth="1"/>
    <col min="17" max="17" width="8.140625" style="0" customWidth="1"/>
    <col min="18" max="18" width="0" style="0" hidden="1" customWidth="1"/>
  </cols>
  <sheetData>
    <row r="1" ht="13.5" thickBot="1"/>
    <row r="2" spans="2:20" ht="18" thickBot="1">
      <c r="B2" s="219" t="s">
        <v>106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2:20" ht="54" customHeight="1" thickBot="1">
      <c r="B3" s="220" t="s">
        <v>0</v>
      </c>
      <c r="C3" s="220"/>
      <c r="D3" s="8" t="s">
        <v>1</v>
      </c>
      <c r="E3" s="8" t="s">
        <v>2</v>
      </c>
      <c r="F3" s="9" t="s">
        <v>3</v>
      </c>
      <c r="G3" s="94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16"/>
      <c r="C4" s="17"/>
      <c r="D4" s="18" t="s">
        <v>129</v>
      </c>
      <c r="E4" s="151" t="s">
        <v>110</v>
      </c>
      <c r="F4" s="22" t="s">
        <v>52</v>
      </c>
      <c r="G4" s="29">
        <v>2</v>
      </c>
      <c r="H4" s="29">
        <v>2</v>
      </c>
      <c r="I4" s="46">
        <f aca="true" t="shared" si="0" ref="I4:I15">COUNTIF(G$4:G$15,"&lt;"&amp;G4)*ROWS(G$4:G$15)+COUNTIF(H$4:H$15,"&lt;"&amp;H4)</f>
        <v>104</v>
      </c>
      <c r="J4" s="49">
        <f aca="true" t="shared" si="1" ref="J4:J15">IF(COUNTIF(I$4:I$15,I4)&gt;1,RANK(I4,I$4:I$15,0)+(COUNT(I$4:I$15)+1-RANK(I4,I$4:I$15,0)-RANK(I4,I$4:I$15,1))/2,RANK(I4,I$4:I$15,0)+(COUNT(I$4:I$15)+1-RANK(I4,I$4:I$15,0)-RANK(I4,I$4:I$15,1)))</f>
        <v>2</v>
      </c>
      <c r="K4" s="29">
        <v>40</v>
      </c>
      <c r="L4" s="29">
        <v>40</v>
      </c>
      <c r="M4" s="46">
        <f aca="true" t="shared" si="2" ref="M4:M15">COUNTIF(K$4:K$15,"&lt;"&amp;K4)*ROWS(K$4:K$15)+COUNTIF(L$4:L$15,"&lt;"&amp;L4)</f>
        <v>117</v>
      </c>
      <c r="N4" s="49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3">
        <f aca="true" t="shared" si="4" ref="O4:O15">SUM(J4,N4)</f>
        <v>3</v>
      </c>
      <c r="P4" s="41">
        <f aca="true" t="shared" si="5" ref="P4:P15">SUM(K4,G4)</f>
        <v>42</v>
      </c>
      <c r="Q4" s="31">
        <f aca="true" t="shared" si="6" ref="Q4:Q15">SUM(L4,H4)</f>
        <v>42</v>
      </c>
      <c r="R4" s="33">
        <f aca="true" t="shared" si="7" ref="R4:R15">(COUNTIF(O$4:O$15,"&gt;"&amp;O4)*ROWS(O$4:O$14)+COUNTIF(P$4:P$15,"&lt;"&amp;P4))*ROWS(O$4:O$15)+COUNTIF(Q$4:Q$15,"&lt;"&amp;Q4)</f>
        <v>1595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168">
        <v>25</v>
      </c>
    </row>
    <row r="5" spans="2:20" ht="18.75" customHeight="1">
      <c r="B5" s="19"/>
      <c r="C5" s="1"/>
      <c r="D5" s="87" t="s">
        <v>130</v>
      </c>
      <c r="E5" s="152" t="s">
        <v>111</v>
      </c>
      <c r="F5" s="23" t="s">
        <v>58</v>
      </c>
      <c r="G5" s="32">
        <v>0</v>
      </c>
      <c r="H5" s="32">
        <v>0</v>
      </c>
      <c r="I5" s="47">
        <f t="shared" si="0"/>
        <v>65</v>
      </c>
      <c r="J5" s="50">
        <f t="shared" si="1"/>
        <v>5</v>
      </c>
      <c r="K5" s="32">
        <v>0</v>
      </c>
      <c r="L5" s="32">
        <v>0</v>
      </c>
      <c r="M5" s="47">
        <f t="shared" si="2"/>
        <v>65</v>
      </c>
      <c r="N5" s="50">
        <f t="shared" si="3"/>
        <v>4.5</v>
      </c>
      <c r="O5" s="44">
        <f t="shared" si="4"/>
        <v>9.5</v>
      </c>
      <c r="P5" s="42">
        <f t="shared" si="5"/>
        <v>0</v>
      </c>
      <c r="Q5" s="28">
        <f t="shared" si="6"/>
        <v>0</v>
      </c>
      <c r="R5" s="34">
        <f t="shared" si="7"/>
        <v>989</v>
      </c>
      <c r="S5" s="39">
        <f t="shared" si="8"/>
        <v>5</v>
      </c>
      <c r="T5" s="36">
        <v>5</v>
      </c>
    </row>
    <row r="6" spans="2:20" ht="18.75" customHeight="1">
      <c r="B6" s="19"/>
      <c r="C6" s="1"/>
      <c r="D6" s="87" t="s">
        <v>131</v>
      </c>
      <c r="E6" s="152" t="s">
        <v>112</v>
      </c>
      <c r="F6" s="23" t="s">
        <v>55</v>
      </c>
      <c r="G6" s="32">
        <v>1</v>
      </c>
      <c r="H6" s="32">
        <v>1</v>
      </c>
      <c r="I6" s="47">
        <f t="shared" si="0"/>
        <v>78</v>
      </c>
      <c r="J6" s="50">
        <f t="shared" si="1"/>
        <v>3.5</v>
      </c>
      <c r="K6" s="32">
        <v>2</v>
      </c>
      <c r="L6" s="32">
        <v>2</v>
      </c>
      <c r="M6" s="47">
        <f t="shared" si="2"/>
        <v>91</v>
      </c>
      <c r="N6" s="50">
        <f t="shared" si="3"/>
        <v>3</v>
      </c>
      <c r="O6" s="44">
        <f t="shared" si="4"/>
        <v>6.5</v>
      </c>
      <c r="P6" s="42">
        <f t="shared" si="5"/>
        <v>3</v>
      </c>
      <c r="Q6" s="28">
        <f t="shared" si="6"/>
        <v>3</v>
      </c>
      <c r="R6" s="34">
        <f t="shared" si="7"/>
        <v>1160</v>
      </c>
      <c r="S6" s="39">
        <f t="shared" si="8"/>
        <v>4</v>
      </c>
      <c r="T6" s="36">
        <v>10</v>
      </c>
    </row>
    <row r="7" spans="2:20" ht="18.75" customHeight="1">
      <c r="B7" s="19"/>
      <c r="C7" s="1"/>
      <c r="D7" s="87" t="s">
        <v>132</v>
      </c>
      <c r="E7" s="152" t="s">
        <v>113</v>
      </c>
      <c r="F7" s="23" t="s">
        <v>54</v>
      </c>
      <c r="G7" s="32">
        <v>3</v>
      </c>
      <c r="H7" s="32">
        <v>3</v>
      </c>
      <c r="I7" s="47">
        <f t="shared" si="0"/>
        <v>117</v>
      </c>
      <c r="J7" s="50">
        <f t="shared" si="1"/>
        <v>1</v>
      </c>
      <c r="K7" s="32">
        <v>0</v>
      </c>
      <c r="L7" s="32">
        <v>0</v>
      </c>
      <c r="M7" s="47">
        <f t="shared" si="2"/>
        <v>65</v>
      </c>
      <c r="N7" s="50">
        <f t="shared" si="3"/>
        <v>4.5</v>
      </c>
      <c r="O7" s="44">
        <f t="shared" si="4"/>
        <v>5.5</v>
      </c>
      <c r="P7" s="42">
        <f t="shared" si="5"/>
        <v>3</v>
      </c>
      <c r="Q7" s="28">
        <f t="shared" si="6"/>
        <v>3</v>
      </c>
      <c r="R7" s="34">
        <f t="shared" si="7"/>
        <v>1292</v>
      </c>
      <c r="S7" s="39">
        <f t="shared" si="8"/>
        <v>3</v>
      </c>
      <c r="T7" s="36">
        <v>15</v>
      </c>
    </row>
    <row r="8" spans="2:20" ht="18.75" customHeight="1">
      <c r="B8" s="19"/>
      <c r="C8" s="1"/>
      <c r="D8" s="88" t="s">
        <v>133</v>
      </c>
      <c r="E8" s="152" t="s">
        <v>114</v>
      </c>
      <c r="F8" s="23" t="s">
        <v>57</v>
      </c>
      <c r="G8" s="32">
        <v>1</v>
      </c>
      <c r="H8" s="32">
        <v>1</v>
      </c>
      <c r="I8" s="47">
        <f t="shared" si="0"/>
        <v>78</v>
      </c>
      <c r="J8" s="50">
        <f t="shared" si="1"/>
        <v>3.5</v>
      </c>
      <c r="K8" s="32">
        <v>3</v>
      </c>
      <c r="L8" s="32">
        <v>3</v>
      </c>
      <c r="M8" s="47">
        <f t="shared" si="2"/>
        <v>104</v>
      </c>
      <c r="N8" s="50">
        <f t="shared" si="3"/>
        <v>2</v>
      </c>
      <c r="O8" s="44">
        <f t="shared" si="4"/>
        <v>5.5</v>
      </c>
      <c r="P8" s="42">
        <f t="shared" si="5"/>
        <v>4</v>
      </c>
      <c r="Q8" s="28">
        <f t="shared" si="6"/>
        <v>4</v>
      </c>
      <c r="R8" s="34">
        <f t="shared" si="7"/>
        <v>1318</v>
      </c>
      <c r="S8" s="39">
        <f t="shared" si="8"/>
        <v>2</v>
      </c>
      <c r="T8" s="36">
        <v>20</v>
      </c>
    </row>
    <row r="9" spans="2:20" ht="18.75" customHeight="1">
      <c r="B9" s="19"/>
      <c r="C9" s="1"/>
      <c r="D9" s="87"/>
      <c r="E9" s="153" t="s">
        <v>95</v>
      </c>
      <c r="F9" s="23" t="s">
        <v>50</v>
      </c>
      <c r="G9" s="32"/>
      <c r="H9" s="32"/>
      <c r="I9" s="47">
        <f t="shared" si="0"/>
        <v>0</v>
      </c>
      <c r="J9" s="50">
        <v>8</v>
      </c>
      <c r="K9" s="32"/>
      <c r="L9" s="32"/>
      <c r="M9" s="47">
        <f t="shared" si="2"/>
        <v>0</v>
      </c>
      <c r="N9" s="50">
        <v>8</v>
      </c>
      <c r="O9" s="44">
        <f t="shared" si="4"/>
        <v>16</v>
      </c>
      <c r="P9" s="42">
        <f t="shared" si="5"/>
        <v>0</v>
      </c>
      <c r="Q9" s="28">
        <f t="shared" si="6"/>
        <v>0</v>
      </c>
      <c r="R9" s="34">
        <f t="shared" si="7"/>
        <v>725</v>
      </c>
      <c r="S9" s="39">
        <v>8</v>
      </c>
      <c r="T9" s="36"/>
    </row>
    <row r="10" spans="2:20" ht="18.75" customHeight="1" thickBot="1">
      <c r="B10" s="20"/>
      <c r="C10" s="21"/>
      <c r="D10" s="89"/>
      <c r="E10" s="169" t="s">
        <v>94</v>
      </c>
      <c r="F10" s="24" t="s">
        <v>53</v>
      </c>
      <c r="G10" s="170"/>
      <c r="H10" s="170"/>
      <c r="I10" s="48">
        <f t="shared" si="0"/>
        <v>0</v>
      </c>
      <c r="J10" s="51">
        <v>8</v>
      </c>
      <c r="K10" s="170"/>
      <c r="L10" s="170"/>
      <c r="M10" s="48">
        <f t="shared" si="2"/>
        <v>0</v>
      </c>
      <c r="N10" s="51">
        <v>8</v>
      </c>
      <c r="O10" s="45">
        <f t="shared" si="4"/>
        <v>16</v>
      </c>
      <c r="P10" s="171">
        <f t="shared" si="5"/>
        <v>0</v>
      </c>
      <c r="Q10" s="172">
        <f t="shared" si="6"/>
        <v>0</v>
      </c>
      <c r="R10" s="35">
        <f t="shared" si="7"/>
        <v>725</v>
      </c>
      <c r="S10" s="40">
        <v>8</v>
      </c>
      <c r="T10" s="37"/>
    </row>
    <row r="11" spans="2:20" ht="18.75" customHeight="1" hidden="1">
      <c r="B11" s="154"/>
      <c r="C11" s="155"/>
      <c r="D11" s="156"/>
      <c r="E11" s="157"/>
      <c r="F11" s="158" t="s">
        <v>51</v>
      </c>
      <c r="G11" s="159">
        <v>-2</v>
      </c>
      <c r="H11" s="159">
        <v>-2</v>
      </c>
      <c r="I11" s="160">
        <f t="shared" si="0"/>
        <v>0</v>
      </c>
      <c r="J11" s="161">
        <f t="shared" si="1"/>
        <v>9</v>
      </c>
      <c r="K11" s="159">
        <v>-2</v>
      </c>
      <c r="L11" s="159">
        <v>-2</v>
      </c>
      <c r="M11" s="160">
        <f t="shared" si="2"/>
        <v>0</v>
      </c>
      <c r="N11" s="161">
        <f t="shared" si="3"/>
        <v>9</v>
      </c>
      <c r="O11" s="162">
        <f t="shared" si="4"/>
        <v>18</v>
      </c>
      <c r="P11" s="163">
        <f t="shared" si="5"/>
        <v>-4</v>
      </c>
      <c r="Q11" s="164">
        <f t="shared" si="6"/>
        <v>-4</v>
      </c>
      <c r="R11" s="165">
        <f t="shared" si="7"/>
        <v>0</v>
      </c>
      <c r="S11" s="166">
        <f t="shared" si="8"/>
        <v>10</v>
      </c>
      <c r="T11" s="167"/>
    </row>
    <row r="12" spans="2:20" ht="18.75" customHeight="1" hidden="1">
      <c r="B12" s="19"/>
      <c r="C12" s="1"/>
      <c r="D12" s="87"/>
      <c r="E12" s="152"/>
      <c r="F12" s="23" t="s">
        <v>60</v>
      </c>
      <c r="G12" s="159">
        <v>-2</v>
      </c>
      <c r="H12" s="159">
        <v>-2</v>
      </c>
      <c r="I12" s="47">
        <f t="shared" si="0"/>
        <v>0</v>
      </c>
      <c r="J12" s="50">
        <f t="shared" si="1"/>
        <v>9</v>
      </c>
      <c r="K12" s="159">
        <v>-2</v>
      </c>
      <c r="L12" s="159">
        <v>-2</v>
      </c>
      <c r="M12" s="47">
        <f t="shared" si="2"/>
        <v>0</v>
      </c>
      <c r="N12" s="50">
        <f t="shared" si="3"/>
        <v>9</v>
      </c>
      <c r="O12" s="44">
        <f t="shared" si="4"/>
        <v>18</v>
      </c>
      <c r="P12" s="42">
        <f t="shared" si="5"/>
        <v>-4</v>
      </c>
      <c r="Q12" s="28">
        <f t="shared" si="6"/>
        <v>-4</v>
      </c>
      <c r="R12" s="34">
        <f t="shared" si="7"/>
        <v>0</v>
      </c>
      <c r="S12" s="39">
        <f t="shared" si="8"/>
        <v>10</v>
      </c>
      <c r="T12" s="36"/>
    </row>
    <row r="13" spans="2:20" ht="18.75" customHeight="1" hidden="1">
      <c r="B13" s="19"/>
      <c r="C13" s="1"/>
      <c r="D13" s="87"/>
      <c r="E13" s="53"/>
      <c r="F13" s="23" t="s">
        <v>48</v>
      </c>
      <c r="G13" s="159">
        <v>-2</v>
      </c>
      <c r="H13" s="159">
        <v>-2</v>
      </c>
      <c r="I13" s="47">
        <f t="shared" si="0"/>
        <v>0</v>
      </c>
      <c r="J13" s="50">
        <f t="shared" si="1"/>
        <v>9</v>
      </c>
      <c r="K13" s="159">
        <v>-2</v>
      </c>
      <c r="L13" s="159">
        <v>-2</v>
      </c>
      <c r="M13" s="47">
        <f t="shared" si="2"/>
        <v>0</v>
      </c>
      <c r="N13" s="50">
        <f t="shared" si="3"/>
        <v>9</v>
      </c>
      <c r="O13" s="44">
        <f t="shared" si="4"/>
        <v>18</v>
      </c>
      <c r="P13" s="42">
        <f t="shared" si="5"/>
        <v>-4</v>
      </c>
      <c r="Q13" s="28">
        <f t="shared" si="6"/>
        <v>-4</v>
      </c>
      <c r="R13" s="34">
        <f t="shared" si="7"/>
        <v>0</v>
      </c>
      <c r="S13" s="39">
        <f t="shared" si="8"/>
        <v>10</v>
      </c>
      <c r="T13" s="36"/>
    </row>
    <row r="14" spans="2:20" ht="18.75" customHeight="1" hidden="1">
      <c r="B14" s="19"/>
      <c r="C14" s="1"/>
      <c r="D14" s="7"/>
      <c r="E14" s="53"/>
      <c r="F14" s="23" t="s">
        <v>56</v>
      </c>
      <c r="G14" s="159">
        <v>-2</v>
      </c>
      <c r="H14" s="159">
        <v>-2</v>
      </c>
      <c r="I14" s="47">
        <f t="shared" si="0"/>
        <v>0</v>
      </c>
      <c r="J14" s="50">
        <f t="shared" si="1"/>
        <v>9</v>
      </c>
      <c r="K14" s="159">
        <v>-2</v>
      </c>
      <c r="L14" s="159">
        <v>-2</v>
      </c>
      <c r="M14" s="47">
        <f t="shared" si="2"/>
        <v>0</v>
      </c>
      <c r="N14" s="50">
        <f t="shared" si="3"/>
        <v>9</v>
      </c>
      <c r="O14" s="44">
        <f t="shared" si="4"/>
        <v>18</v>
      </c>
      <c r="P14" s="96">
        <f t="shared" si="5"/>
        <v>-4</v>
      </c>
      <c r="Q14" s="97">
        <f t="shared" si="6"/>
        <v>-4</v>
      </c>
      <c r="R14" s="34">
        <f t="shared" si="7"/>
        <v>0</v>
      </c>
      <c r="S14" s="39">
        <f t="shared" si="8"/>
        <v>10</v>
      </c>
      <c r="T14" s="36"/>
    </row>
    <row r="15" spans="2:20" ht="18.75" customHeight="1" hidden="1" thickBot="1">
      <c r="B15" s="20"/>
      <c r="C15" s="21"/>
      <c r="D15" s="89"/>
      <c r="E15" s="54"/>
      <c r="F15" s="24" t="s">
        <v>49</v>
      </c>
      <c r="G15" s="159">
        <v>-2</v>
      </c>
      <c r="H15" s="159">
        <v>-2</v>
      </c>
      <c r="I15" s="48">
        <f t="shared" si="0"/>
        <v>0</v>
      </c>
      <c r="J15" s="50">
        <f t="shared" si="1"/>
        <v>9</v>
      </c>
      <c r="K15" s="159">
        <v>-2</v>
      </c>
      <c r="L15" s="159">
        <v>-2</v>
      </c>
      <c r="M15" s="48">
        <f t="shared" si="2"/>
        <v>0</v>
      </c>
      <c r="N15" s="50">
        <f t="shared" si="3"/>
        <v>9</v>
      </c>
      <c r="O15" s="45">
        <f t="shared" si="4"/>
        <v>18</v>
      </c>
      <c r="P15" s="98">
        <f t="shared" si="5"/>
        <v>-4</v>
      </c>
      <c r="Q15" s="99">
        <f t="shared" si="6"/>
        <v>-4</v>
      </c>
      <c r="R15" s="35">
        <f t="shared" si="7"/>
        <v>0</v>
      </c>
      <c r="S15" s="39">
        <f t="shared" si="8"/>
        <v>10</v>
      </c>
      <c r="T15" s="37"/>
    </row>
    <row r="16" spans="2:20" ht="12.75">
      <c r="B16" s="86"/>
      <c r="C16" s="86"/>
      <c r="D16" s="86"/>
      <c r="E16" s="86"/>
      <c r="F16" s="86"/>
      <c r="G16" s="86"/>
      <c r="H16" s="86"/>
      <c r="I16" s="86"/>
      <c r="J16" s="86">
        <f>SUM(J4:J15)</f>
        <v>76</v>
      </c>
      <c r="K16" s="86"/>
      <c r="L16" s="86"/>
      <c r="M16" s="86"/>
      <c r="N16" s="86">
        <f>SUM(N4:N15)</f>
        <v>76</v>
      </c>
      <c r="O16" s="86">
        <f>SUM(O4:O15)</f>
        <v>152</v>
      </c>
      <c r="P16" s="86"/>
      <c r="Q16" s="86"/>
      <c r="R16" s="86"/>
      <c r="S16" s="86">
        <f>SUM(S4:S15)</f>
        <v>81</v>
      </c>
      <c r="T16" s="86">
        <f>SUM(T4:T15)</f>
        <v>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28125" style="0" customWidth="1"/>
    <col min="6" max="6" width="0.2890625" style="0" customWidth="1"/>
    <col min="7" max="7" width="8.7109375" style="0" customWidth="1"/>
    <col min="8" max="8" width="7.8515625" style="0" customWidth="1"/>
    <col min="9" max="9" width="10.28125" style="0" hidden="1" customWidth="1"/>
    <col min="10" max="10" width="7.8515625" style="0" customWidth="1"/>
    <col min="11" max="11" width="7.57421875" style="0" customWidth="1"/>
    <col min="12" max="12" width="7.421875" style="0" customWidth="1"/>
    <col min="13" max="13" width="0" style="0" hidden="1" customWidth="1"/>
    <col min="14" max="14" width="8.7109375" style="0" customWidth="1"/>
    <col min="15" max="15" width="10.57421875" style="0" customWidth="1"/>
    <col min="16" max="16" width="9.00390625" style="0" customWidth="1"/>
    <col min="17" max="17" width="8.00390625" style="0" customWidth="1"/>
    <col min="18" max="18" width="0" style="0" hidden="1" customWidth="1"/>
  </cols>
  <sheetData>
    <row r="1" ht="13.5" thickBot="1"/>
    <row r="2" spans="2:20" ht="18" thickBot="1">
      <c r="B2" s="219" t="s">
        <v>107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2:20" ht="48.75" customHeight="1" thickBot="1">
      <c r="B3" s="220" t="s">
        <v>0</v>
      </c>
      <c r="C3" s="220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16"/>
      <c r="C4" s="17"/>
      <c r="D4" s="95" t="s">
        <v>125</v>
      </c>
      <c r="E4" s="151" t="s">
        <v>110</v>
      </c>
      <c r="F4" s="22" t="s">
        <v>52</v>
      </c>
      <c r="G4" s="29">
        <v>0</v>
      </c>
      <c r="H4" s="29">
        <v>0</v>
      </c>
      <c r="I4" s="46">
        <f aca="true" t="shared" si="0" ref="I4:I15">COUNTIF(G$4:G$15,"&lt;"&amp;G4)*ROWS(G$4:G$15)+COUNTIF(H$4:H$15,"&lt;"&amp;H4)</f>
        <v>65</v>
      </c>
      <c r="J4" s="49">
        <f aca="true" t="shared" si="1" ref="J4:J15">IF(COUNTIF(I$4:I$15,I4)&gt;1,RANK(I4,I$4:I$15,0)+(COUNT(I$4:I$15)+1-RANK(I4,I$4:I$15,0)-RANK(I4,I$4:I$15,1))/2,RANK(I4,I$4:I$15,0)+(COUNT(I$4:I$15)+1-RANK(I4,I$4:I$15,0)-RANK(I4,I$4:I$15,1)))</f>
        <v>5</v>
      </c>
      <c r="K4" s="29">
        <v>5</v>
      </c>
      <c r="L4" s="29">
        <v>5</v>
      </c>
      <c r="M4" s="46">
        <f aca="true" t="shared" si="2" ref="M4:M15">COUNTIF(K$4:K$15,"&lt;"&amp;K4)*ROWS(K$4:K$15)+COUNTIF(L$4:L$15,"&lt;"&amp;L4)</f>
        <v>130</v>
      </c>
      <c r="N4" s="49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43">
        <f aca="true" t="shared" si="4" ref="O4:O15">SUM(J4,N4)</f>
        <v>6</v>
      </c>
      <c r="P4" s="41">
        <f aca="true" t="shared" si="5" ref="P4:P15">SUM(K4,G4)</f>
        <v>5</v>
      </c>
      <c r="Q4" s="31">
        <f aca="true" t="shared" si="6" ref="Q4:Q15">SUM(L4,H4)</f>
        <v>5</v>
      </c>
      <c r="R4" s="33">
        <f aca="true" t="shared" si="7" ref="R4:R15">(COUNTIF(O$4:O$15,"&gt;"&amp;O4)*ROWS(O$4:O$14)+COUNTIF(P$4:P$15,"&lt;"&amp;P4))*ROWS(O$4:O$15)+COUNTIF(Q$4:Q$15,"&lt;"&amp;Q4)</f>
        <v>1305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3</v>
      </c>
      <c r="T4" s="168">
        <v>15</v>
      </c>
    </row>
    <row r="5" spans="2:20" ht="18.75" customHeight="1">
      <c r="B5" s="19"/>
      <c r="C5" s="1"/>
      <c r="D5" s="87" t="s">
        <v>126</v>
      </c>
      <c r="E5" s="152" t="s">
        <v>111</v>
      </c>
      <c r="F5" s="23" t="s">
        <v>58</v>
      </c>
      <c r="G5" s="32">
        <v>2</v>
      </c>
      <c r="H5" s="32">
        <v>2</v>
      </c>
      <c r="I5" s="47">
        <f t="shared" si="0"/>
        <v>130</v>
      </c>
      <c r="J5" s="50">
        <f t="shared" si="1"/>
        <v>1</v>
      </c>
      <c r="K5" s="32">
        <v>4</v>
      </c>
      <c r="L5" s="32">
        <v>4</v>
      </c>
      <c r="M5" s="47">
        <f t="shared" si="2"/>
        <v>104</v>
      </c>
      <c r="N5" s="50">
        <f t="shared" si="3"/>
        <v>2.5</v>
      </c>
      <c r="O5" s="44">
        <f t="shared" si="4"/>
        <v>3.5</v>
      </c>
      <c r="P5" s="42">
        <f t="shared" si="5"/>
        <v>6</v>
      </c>
      <c r="Q5" s="28">
        <f t="shared" si="6"/>
        <v>6</v>
      </c>
      <c r="R5" s="34">
        <f t="shared" si="7"/>
        <v>1595</v>
      </c>
      <c r="S5" s="39">
        <f t="shared" si="8"/>
        <v>1</v>
      </c>
      <c r="T5" s="36">
        <v>25</v>
      </c>
    </row>
    <row r="6" spans="2:20" ht="18.75" customHeight="1">
      <c r="B6" s="19"/>
      <c r="C6" s="1"/>
      <c r="D6" s="87" t="s">
        <v>127</v>
      </c>
      <c r="E6" s="152" t="s">
        <v>112</v>
      </c>
      <c r="F6" s="23" t="s">
        <v>55</v>
      </c>
      <c r="G6" s="32">
        <v>0</v>
      </c>
      <c r="H6" s="32">
        <v>0</v>
      </c>
      <c r="I6" s="47">
        <f t="shared" si="0"/>
        <v>65</v>
      </c>
      <c r="J6" s="50">
        <f t="shared" si="1"/>
        <v>5</v>
      </c>
      <c r="K6" s="32">
        <v>0</v>
      </c>
      <c r="L6" s="32">
        <v>0</v>
      </c>
      <c r="M6" s="47">
        <f t="shared" si="2"/>
        <v>65</v>
      </c>
      <c r="N6" s="50">
        <f t="shared" si="3"/>
        <v>5.5</v>
      </c>
      <c r="O6" s="44">
        <f t="shared" si="4"/>
        <v>10.5</v>
      </c>
      <c r="P6" s="42">
        <f t="shared" si="5"/>
        <v>0</v>
      </c>
      <c r="Q6" s="28">
        <f t="shared" si="6"/>
        <v>0</v>
      </c>
      <c r="R6" s="34">
        <f t="shared" si="7"/>
        <v>857</v>
      </c>
      <c r="S6" s="39">
        <f t="shared" si="8"/>
        <v>6</v>
      </c>
      <c r="T6" s="36"/>
    </row>
    <row r="7" spans="2:20" ht="18.75" customHeight="1">
      <c r="B7" s="19"/>
      <c r="C7" s="1"/>
      <c r="D7" s="87" t="s">
        <v>137</v>
      </c>
      <c r="E7" s="152" t="s">
        <v>113</v>
      </c>
      <c r="F7" s="23" t="s">
        <v>54</v>
      </c>
      <c r="G7" s="32">
        <v>1</v>
      </c>
      <c r="H7" s="32">
        <v>1</v>
      </c>
      <c r="I7" s="47">
        <f t="shared" si="0"/>
        <v>104</v>
      </c>
      <c r="J7" s="50">
        <f t="shared" si="1"/>
        <v>2.5</v>
      </c>
      <c r="K7" s="32">
        <v>0</v>
      </c>
      <c r="L7" s="32">
        <v>0</v>
      </c>
      <c r="M7" s="47">
        <f t="shared" si="2"/>
        <v>65</v>
      </c>
      <c r="N7" s="50">
        <f t="shared" si="3"/>
        <v>5.5</v>
      </c>
      <c r="O7" s="44">
        <f t="shared" si="4"/>
        <v>8</v>
      </c>
      <c r="P7" s="42">
        <f t="shared" si="5"/>
        <v>1</v>
      </c>
      <c r="Q7" s="28">
        <f t="shared" si="6"/>
        <v>1</v>
      </c>
      <c r="R7" s="34">
        <f t="shared" si="7"/>
        <v>1147</v>
      </c>
      <c r="S7" s="39">
        <f t="shared" si="8"/>
        <v>4</v>
      </c>
      <c r="T7" s="36">
        <v>10</v>
      </c>
    </row>
    <row r="8" spans="2:20" ht="18.75" customHeight="1">
      <c r="B8" s="19"/>
      <c r="C8" s="1"/>
      <c r="D8" s="87" t="s">
        <v>136</v>
      </c>
      <c r="E8" s="152" t="s">
        <v>114</v>
      </c>
      <c r="F8" s="23" t="s">
        <v>57</v>
      </c>
      <c r="G8" s="32">
        <v>0</v>
      </c>
      <c r="H8" s="32">
        <v>0</v>
      </c>
      <c r="I8" s="47">
        <f t="shared" si="0"/>
        <v>65</v>
      </c>
      <c r="J8" s="50">
        <f t="shared" si="1"/>
        <v>5</v>
      </c>
      <c r="K8" s="32">
        <v>2</v>
      </c>
      <c r="L8" s="32">
        <v>2</v>
      </c>
      <c r="M8" s="47">
        <f t="shared" si="2"/>
        <v>91</v>
      </c>
      <c r="N8" s="50">
        <f t="shared" si="3"/>
        <v>4</v>
      </c>
      <c r="O8" s="44">
        <f t="shared" si="4"/>
        <v>9</v>
      </c>
      <c r="P8" s="42">
        <f t="shared" si="5"/>
        <v>2</v>
      </c>
      <c r="Q8" s="28">
        <f t="shared" si="6"/>
        <v>2</v>
      </c>
      <c r="R8" s="34">
        <f t="shared" si="7"/>
        <v>1028</v>
      </c>
      <c r="S8" s="39">
        <f t="shared" si="8"/>
        <v>5</v>
      </c>
      <c r="T8" s="36">
        <v>5</v>
      </c>
    </row>
    <row r="9" spans="2:20" ht="18.75" customHeight="1">
      <c r="B9" s="19"/>
      <c r="C9" s="1"/>
      <c r="D9" s="87" t="s">
        <v>128</v>
      </c>
      <c r="E9" s="153" t="s">
        <v>95</v>
      </c>
      <c r="F9" s="23" t="s">
        <v>50</v>
      </c>
      <c r="G9" s="32">
        <v>1</v>
      </c>
      <c r="H9" s="32">
        <v>1</v>
      </c>
      <c r="I9" s="47">
        <f t="shared" si="0"/>
        <v>104</v>
      </c>
      <c r="J9" s="50">
        <f t="shared" si="1"/>
        <v>2.5</v>
      </c>
      <c r="K9" s="32">
        <v>4</v>
      </c>
      <c r="L9" s="32">
        <v>4</v>
      </c>
      <c r="M9" s="47">
        <f t="shared" si="2"/>
        <v>104</v>
      </c>
      <c r="N9" s="50">
        <f t="shared" si="3"/>
        <v>2.5</v>
      </c>
      <c r="O9" s="44">
        <f t="shared" si="4"/>
        <v>5</v>
      </c>
      <c r="P9" s="42">
        <f t="shared" si="5"/>
        <v>5</v>
      </c>
      <c r="Q9" s="28">
        <f t="shared" si="6"/>
        <v>5</v>
      </c>
      <c r="R9" s="34">
        <f t="shared" si="7"/>
        <v>1437</v>
      </c>
      <c r="S9" s="39">
        <f t="shared" si="8"/>
        <v>2</v>
      </c>
      <c r="T9" s="36">
        <v>20</v>
      </c>
    </row>
    <row r="10" spans="2:20" ht="18.75" customHeight="1" thickBot="1">
      <c r="B10" s="20"/>
      <c r="C10" s="21"/>
      <c r="D10" s="89"/>
      <c r="E10" s="169" t="s">
        <v>94</v>
      </c>
      <c r="F10" s="24" t="s">
        <v>53</v>
      </c>
      <c r="G10" s="170"/>
      <c r="H10" s="170"/>
      <c r="I10" s="48">
        <f t="shared" si="0"/>
        <v>0</v>
      </c>
      <c r="J10" s="51">
        <v>8</v>
      </c>
      <c r="K10" s="170"/>
      <c r="L10" s="170"/>
      <c r="M10" s="48">
        <f t="shared" si="2"/>
        <v>0</v>
      </c>
      <c r="N10" s="51">
        <v>8</v>
      </c>
      <c r="O10" s="45">
        <f t="shared" si="4"/>
        <v>16</v>
      </c>
      <c r="P10" s="171">
        <f t="shared" si="5"/>
        <v>0</v>
      </c>
      <c r="Q10" s="172">
        <f t="shared" si="6"/>
        <v>0</v>
      </c>
      <c r="R10" s="35">
        <f t="shared" si="7"/>
        <v>725</v>
      </c>
      <c r="S10" s="40">
        <v>8</v>
      </c>
      <c r="T10" s="37"/>
    </row>
    <row r="11" spans="2:20" ht="18.75" customHeight="1" hidden="1">
      <c r="B11" s="154"/>
      <c r="C11" s="155"/>
      <c r="D11" s="156"/>
      <c r="E11" s="157"/>
      <c r="F11" s="158" t="s">
        <v>51</v>
      </c>
      <c r="G11" s="159">
        <v>-2</v>
      </c>
      <c r="H11" s="159">
        <v>-2</v>
      </c>
      <c r="I11" s="160">
        <f t="shared" si="0"/>
        <v>0</v>
      </c>
      <c r="J11" s="161">
        <f t="shared" si="1"/>
        <v>9.5</v>
      </c>
      <c r="K11" s="159">
        <v>-2</v>
      </c>
      <c r="L11" s="159">
        <v>-2</v>
      </c>
      <c r="M11" s="160">
        <f t="shared" si="2"/>
        <v>0</v>
      </c>
      <c r="N11" s="161">
        <f t="shared" si="3"/>
        <v>9.5</v>
      </c>
      <c r="O11" s="162">
        <f t="shared" si="4"/>
        <v>19</v>
      </c>
      <c r="P11" s="163">
        <f t="shared" si="5"/>
        <v>-4</v>
      </c>
      <c r="Q11" s="164">
        <f t="shared" si="6"/>
        <v>-4</v>
      </c>
      <c r="R11" s="165">
        <f t="shared" si="7"/>
        <v>0</v>
      </c>
      <c r="S11" s="166">
        <f t="shared" si="8"/>
        <v>10</v>
      </c>
      <c r="T11" s="167"/>
    </row>
    <row r="12" spans="2:20" ht="18.75" customHeight="1" hidden="1">
      <c r="B12" s="19"/>
      <c r="C12" s="1"/>
      <c r="D12" s="87"/>
      <c r="E12" s="152"/>
      <c r="F12" s="23" t="s">
        <v>60</v>
      </c>
      <c r="G12" s="159">
        <v>-2</v>
      </c>
      <c r="H12" s="159">
        <v>-2</v>
      </c>
      <c r="I12" s="47">
        <f t="shared" si="0"/>
        <v>0</v>
      </c>
      <c r="J12" s="50">
        <f t="shared" si="1"/>
        <v>9.5</v>
      </c>
      <c r="K12" s="159">
        <v>-2</v>
      </c>
      <c r="L12" s="159">
        <v>-2</v>
      </c>
      <c r="M12" s="47">
        <f t="shared" si="2"/>
        <v>0</v>
      </c>
      <c r="N12" s="50">
        <f t="shared" si="3"/>
        <v>9.5</v>
      </c>
      <c r="O12" s="44">
        <f t="shared" si="4"/>
        <v>19</v>
      </c>
      <c r="P12" s="42">
        <f t="shared" si="5"/>
        <v>-4</v>
      </c>
      <c r="Q12" s="28">
        <f t="shared" si="6"/>
        <v>-4</v>
      </c>
      <c r="R12" s="34">
        <f t="shared" si="7"/>
        <v>0</v>
      </c>
      <c r="S12" s="39">
        <f t="shared" si="8"/>
        <v>10</v>
      </c>
      <c r="T12" s="36"/>
    </row>
    <row r="13" spans="2:20" ht="18.75" customHeight="1" hidden="1">
      <c r="B13" s="19"/>
      <c r="C13" s="1"/>
      <c r="D13" s="87"/>
      <c r="E13" s="53"/>
      <c r="F13" s="23" t="s">
        <v>48</v>
      </c>
      <c r="G13" s="159">
        <v>-2</v>
      </c>
      <c r="H13" s="159">
        <v>-2</v>
      </c>
      <c r="I13" s="47">
        <f t="shared" si="0"/>
        <v>0</v>
      </c>
      <c r="J13" s="50">
        <f t="shared" si="1"/>
        <v>9.5</v>
      </c>
      <c r="K13" s="159">
        <v>-2</v>
      </c>
      <c r="L13" s="159">
        <v>-2</v>
      </c>
      <c r="M13" s="47">
        <f t="shared" si="2"/>
        <v>0</v>
      </c>
      <c r="N13" s="50">
        <f t="shared" si="3"/>
        <v>9.5</v>
      </c>
      <c r="O13" s="44">
        <f t="shared" si="4"/>
        <v>19</v>
      </c>
      <c r="P13" s="42">
        <f t="shared" si="5"/>
        <v>-4</v>
      </c>
      <c r="Q13" s="28">
        <f t="shared" si="6"/>
        <v>-4</v>
      </c>
      <c r="R13" s="34">
        <f t="shared" si="7"/>
        <v>0</v>
      </c>
      <c r="S13" s="39">
        <f t="shared" si="8"/>
        <v>10</v>
      </c>
      <c r="T13" s="36"/>
    </row>
    <row r="14" spans="2:20" ht="18.75" customHeight="1" hidden="1">
      <c r="B14" s="19"/>
      <c r="C14" s="1"/>
      <c r="D14" s="7"/>
      <c r="E14" s="53"/>
      <c r="F14" s="23" t="s">
        <v>56</v>
      </c>
      <c r="G14" s="159">
        <v>-2</v>
      </c>
      <c r="H14" s="159">
        <v>-2</v>
      </c>
      <c r="I14" s="47">
        <f t="shared" si="0"/>
        <v>0</v>
      </c>
      <c r="J14" s="50">
        <f t="shared" si="1"/>
        <v>9.5</v>
      </c>
      <c r="K14" s="159">
        <v>-2</v>
      </c>
      <c r="L14" s="159">
        <v>-2</v>
      </c>
      <c r="M14" s="47">
        <f t="shared" si="2"/>
        <v>0</v>
      </c>
      <c r="N14" s="50">
        <f t="shared" si="3"/>
        <v>9.5</v>
      </c>
      <c r="O14" s="44">
        <f t="shared" si="4"/>
        <v>19</v>
      </c>
      <c r="P14" s="96">
        <f t="shared" si="5"/>
        <v>-4</v>
      </c>
      <c r="Q14" s="97">
        <f t="shared" si="6"/>
        <v>-4</v>
      </c>
      <c r="R14" s="34">
        <f t="shared" si="7"/>
        <v>0</v>
      </c>
      <c r="S14" s="39">
        <f t="shared" si="8"/>
        <v>10</v>
      </c>
      <c r="T14" s="36"/>
    </row>
    <row r="15" spans="2:20" ht="18.75" customHeight="1" hidden="1" thickBot="1">
      <c r="B15" s="20"/>
      <c r="C15" s="21"/>
      <c r="D15" s="89"/>
      <c r="E15" s="54"/>
      <c r="F15" s="24" t="s">
        <v>49</v>
      </c>
      <c r="G15" s="159">
        <v>-2</v>
      </c>
      <c r="H15" s="159">
        <v>-2</v>
      </c>
      <c r="I15" s="48">
        <f t="shared" si="0"/>
        <v>0</v>
      </c>
      <c r="J15" s="50">
        <f t="shared" si="1"/>
        <v>9.5</v>
      </c>
      <c r="K15" s="159">
        <v>-2</v>
      </c>
      <c r="L15" s="159">
        <v>-2</v>
      </c>
      <c r="M15" s="48">
        <f t="shared" si="2"/>
        <v>0</v>
      </c>
      <c r="N15" s="50">
        <f t="shared" si="3"/>
        <v>9.5</v>
      </c>
      <c r="O15" s="45">
        <f t="shared" si="4"/>
        <v>19</v>
      </c>
      <c r="P15" s="98">
        <f t="shared" si="5"/>
        <v>-4</v>
      </c>
      <c r="Q15" s="99">
        <f t="shared" si="6"/>
        <v>-4</v>
      </c>
      <c r="R15" s="35">
        <f t="shared" si="7"/>
        <v>0</v>
      </c>
      <c r="S15" s="39">
        <f t="shared" si="8"/>
        <v>10</v>
      </c>
      <c r="T15" s="37"/>
    </row>
    <row r="16" spans="2:20" ht="12.75">
      <c r="B16" s="86"/>
      <c r="C16" s="86"/>
      <c r="D16" s="86"/>
      <c r="E16" s="86"/>
      <c r="F16" s="86"/>
      <c r="G16" s="86"/>
      <c r="H16" s="86"/>
      <c r="I16" s="86"/>
      <c r="J16" s="86">
        <f>SUM(J4:J15)</f>
        <v>76.5</v>
      </c>
      <c r="K16" s="86"/>
      <c r="L16" s="86"/>
      <c r="M16" s="86"/>
      <c r="N16" s="86">
        <f>SUM(N4:N15)</f>
        <v>76.5</v>
      </c>
      <c r="O16" s="86">
        <f>SUM(O4:O15)</f>
        <v>153</v>
      </c>
      <c r="P16" s="86"/>
      <c r="Q16" s="86"/>
      <c r="R16" s="86"/>
      <c r="S16" s="86">
        <f>SUM(S4:S15)</f>
        <v>79</v>
      </c>
      <c r="T16" s="86">
        <f>SUM(T4:T15)</f>
        <v>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4.57421875" style="0" customWidth="1"/>
    <col min="6" max="6" width="0.2890625" style="0" customWidth="1"/>
    <col min="7" max="7" width="8.421875" style="0" customWidth="1"/>
    <col min="8" max="8" width="7.7109375" style="0" customWidth="1"/>
    <col min="9" max="9" width="10.28125" style="0" hidden="1" customWidth="1"/>
    <col min="11" max="11" width="7.8515625" style="0" customWidth="1"/>
    <col min="12" max="12" width="7.7109375" style="0" customWidth="1"/>
    <col min="13" max="13" width="0" style="0" hidden="1" customWidth="1"/>
    <col min="15" max="15" width="10.57421875" style="0" customWidth="1"/>
    <col min="17" max="17" width="8.28125" style="0" customWidth="1"/>
    <col min="18" max="18" width="0" style="0" hidden="1" customWidth="1"/>
  </cols>
  <sheetData>
    <row r="1" ht="13.5" thickBot="1"/>
    <row r="2" spans="2:20" ht="18" thickBot="1">
      <c r="B2" s="219" t="s">
        <v>108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2:20" ht="57" customHeight="1" thickBot="1">
      <c r="B3" s="220" t="s">
        <v>0</v>
      </c>
      <c r="C3" s="220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8.75" customHeight="1">
      <c r="B4" s="29"/>
      <c r="C4" s="30"/>
      <c r="D4" s="22" t="s">
        <v>138</v>
      </c>
      <c r="E4" s="151" t="s">
        <v>110</v>
      </c>
      <c r="F4" s="22" t="s">
        <v>52</v>
      </c>
      <c r="G4" s="29">
        <v>5</v>
      </c>
      <c r="H4" s="29">
        <v>5</v>
      </c>
      <c r="I4" s="46">
        <f aca="true" t="shared" si="0" ref="I4:I15">COUNTIF(G$4:G$15,"&lt;"&amp;G4)*ROWS(G$4:G$15)+COUNTIF(H$4:H$15,"&lt;"&amp;H4)</f>
        <v>91</v>
      </c>
      <c r="J4" s="49">
        <f aca="true" t="shared" si="1" ref="J4:J15">IF(COUNTIF(I$4:I$15,I4)&gt;1,RANK(I4,I$4:I$15,0)+(COUNT(I$4:I$15)+1-RANK(I4,I$4:I$15,0)-RANK(I4,I$4:I$15,1))/2,RANK(I4,I$4:I$15,0)+(COUNT(I$4:I$15)+1-RANK(I4,I$4:I$15,0)-RANK(I4,I$4:I$15,1)))</f>
        <v>4</v>
      </c>
      <c r="K4" s="29">
        <v>5</v>
      </c>
      <c r="L4" s="29">
        <v>5</v>
      </c>
      <c r="M4" s="46">
        <f aca="true" t="shared" si="2" ref="M4:M15">COUNTIF(K$4:K$15,"&lt;"&amp;K4)*ROWS(K$4:K$15)+COUNTIF(L$4:L$15,"&lt;"&amp;L4)</f>
        <v>104</v>
      </c>
      <c r="N4" s="49">
        <f aca="true" t="shared" si="3" ref="N4:N15">IF(COUNTIF(M$4:M$15,M4)&gt;1,RANK(M4,M$4:M$15,0)+(COUNT(M$4:M$15)+1-RANK(M4,M$4:M$15,0)-RANK(M4,M$4:M$15,1))/2,RANK(M4,M$4:M$15,0)+(COUNT(M$4:M$15)+1-RANK(M4,M$4:M$15,0)-RANK(M4,M$4:M$15,1)))</f>
        <v>2.5</v>
      </c>
      <c r="O4" s="43">
        <f aca="true" t="shared" si="4" ref="O4:O15">SUM(J4,N4)</f>
        <v>6.5</v>
      </c>
      <c r="P4" s="41">
        <f aca="true" t="shared" si="5" ref="P4:P15">SUM(K4,G4)</f>
        <v>10</v>
      </c>
      <c r="Q4" s="31">
        <f aca="true" t="shared" si="6" ref="Q4:Q15">SUM(L4,H4)</f>
        <v>10</v>
      </c>
      <c r="R4" s="33">
        <f aca="true" t="shared" si="7" ref="R4:R15">(COUNTIF(O$4:O$15,"&gt;"&amp;O4)*ROWS(O$4:O$14)+COUNTIF(P$4:P$15,"&lt;"&amp;P4))*ROWS(O$4:O$15)+COUNTIF(Q$4:Q$15,"&lt;"&amp;Q4)</f>
        <v>1292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3</v>
      </c>
      <c r="T4" s="168">
        <v>15</v>
      </c>
    </row>
    <row r="5" spans="2:20" ht="18.75" customHeight="1">
      <c r="B5" s="32"/>
      <c r="C5" s="146"/>
      <c r="D5" s="23" t="s">
        <v>139</v>
      </c>
      <c r="E5" s="152" t="s">
        <v>111</v>
      </c>
      <c r="F5" s="23" t="s">
        <v>58</v>
      </c>
      <c r="G5" s="32">
        <v>3</v>
      </c>
      <c r="H5" s="32">
        <v>3</v>
      </c>
      <c r="I5" s="47">
        <f t="shared" si="0"/>
        <v>78</v>
      </c>
      <c r="J5" s="50">
        <f t="shared" si="1"/>
        <v>5</v>
      </c>
      <c r="K5" s="32">
        <v>0</v>
      </c>
      <c r="L5" s="32">
        <v>0</v>
      </c>
      <c r="M5" s="47">
        <f t="shared" si="2"/>
        <v>65</v>
      </c>
      <c r="N5" s="50">
        <f t="shared" si="3"/>
        <v>6</v>
      </c>
      <c r="O5" s="44">
        <f t="shared" si="4"/>
        <v>11</v>
      </c>
      <c r="P5" s="42">
        <f t="shared" si="5"/>
        <v>3</v>
      </c>
      <c r="Q5" s="28">
        <f t="shared" si="6"/>
        <v>3</v>
      </c>
      <c r="R5" s="34">
        <f t="shared" si="7"/>
        <v>870</v>
      </c>
      <c r="S5" s="39">
        <f t="shared" si="8"/>
        <v>6</v>
      </c>
      <c r="T5" s="36"/>
    </row>
    <row r="6" spans="2:20" ht="18.75" customHeight="1">
      <c r="B6" s="32"/>
      <c r="C6" s="146"/>
      <c r="D6" s="23" t="s">
        <v>134</v>
      </c>
      <c r="E6" s="152" t="s">
        <v>112</v>
      </c>
      <c r="F6" s="23" t="s">
        <v>55</v>
      </c>
      <c r="G6" s="32">
        <v>1</v>
      </c>
      <c r="H6" s="32">
        <v>1</v>
      </c>
      <c r="I6" s="47">
        <f t="shared" si="0"/>
        <v>65</v>
      </c>
      <c r="J6" s="50">
        <f t="shared" si="1"/>
        <v>6</v>
      </c>
      <c r="K6" s="32">
        <v>10</v>
      </c>
      <c r="L6" s="32">
        <v>10</v>
      </c>
      <c r="M6" s="47">
        <f t="shared" si="2"/>
        <v>130</v>
      </c>
      <c r="N6" s="50">
        <f t="shared" si="3"/>
        <v>1</v>
      </c>
      <c r="O6" s="44">
        <f t="shared" si="4"/>
        <v>7</v>
      </c>
      <c r="P6" s="42">
        <f t="shared" si="5"/>
        <v>11</v>
      </c>
      <c r="Q6" s="28">
        <f t="shared" si="6"/>
        <v>11</v>
      </c>
      <c r="R6" s="34">
        <f t="shared" si="7"/>
        <v>1173</v>
      </c>
      <c r="S6" s="39">
        <f t="shared" si="8"/>
        <v>4</v>
      </c>
      <c r="T6" s="36">
        <v>10</v>
      </c>
    </row>
    <row r="7" spans="2:20" ht="18.75" customHeight="1">
      <c r="B7" s="32"/>
      <c r="C7" s="146"/>
      <c r="D7" s="23" t="s">
        <v>140</v>
      </c>
      <c r="E7" s="152" t="s">
        <v>113</v>
      </c>
      <c r="F7" s="23" t="s">
        <v>54</v>
      </c>
      <c r="G7" s="32">
        <v>7</v>
      </c>
      <c r="H7" s="32">
        <v>7</v>
      </c>
      <c r="I7" s="47">
        <f t="shared" si="0"/>
        <v>117</v>
      </c>
      <c r="J7" s="50">
        <f t="shared" si="1"/>
        <v>2</v>
      </c>
      <c r="K7" s="32">
        <v>4</v>
      </c>
      <c r="L7" s="32">
        <v>4</v>
      </c>
      <c r="M7" s="47">
        <f t="shared" si="2"/>
        <v>91</v>
      </c>
      <c r="N7" s="50">
        <f t="shared" si="3"/>
        <v>4</v>
      </c>
      <c r="O7" s="44">
        <f t="shared" si="4"/>
        <v>6</v>
      </c>
      <c r="P7" s="42">
        <f t="shared" si="5"/>
        <v>11</v>
      </c>
      <c r="Q7" s="28">
        <f t="shared" si="6"/>
        <v>11</v>
      </c>
      <c r="R7" s="34">
        <f t="shared" si="7"/>
        <v>1437</v>
      </c>
      <c r="S7" s="39">
        <f t="shared" si="8"/>
        <v>2</v>
      </c>
      <c r="T7" s="36">
        <v>20</v>
      </c>
    </row>
    <row r="8" spans="2:20" ht="18.75" customHeight="1">
      <c r="B8" s="32"/>
      <c r="C8" s="146"/>
      <c r="D8" s="212" t="s">
        <v>141</v>
      </c>
      <c r="E8" s="152" t="s">
        <v>114</v>
      </c>
      <c r="F8" s="23" t="s">
        <v>57</v>
      </c>
      <c r="G8" s="32">
        <v>6</v>
      </c>
      <c r="H8" s="32">
        <v>6</v>
      </c>
      <c r="I8" s="47">
        <f t="shared" si="0"/>
        <v>104</v>
      </c>
      <c r="J8" s="50">
        <f t="shared" si="1"/>
        <v>3</v>
      </c>
      <c r="K8" s="32">
        <v>2</v>
      </c>
      <c r="L8" s="32">
        <v>2</v>
      </c>
      <c r="M8" s="47">
        <f t="shared" si="2"/>
        <v>78</v>
      </c>
      <c r="N8" s="50">
        <f t="shared" si="3"/>
        <v>5</v>
      </c>
      <c r="O8" s="44">
        <f t="shared" si="4"/>
        <v>8</v>
      </c>
      <c r="P8" s="42">
        <f t="shared" si="5"/>
        <v>8</v>
      </c>
      <c r="Q8" s="28">
        <f t="shared" si="6"/>
        <v>8</v>
      </c>
      <c r="R8" s="34">
        <f t="shared" si="7"/>
        <v>1015</v>
      </c>
      <c r="S8" s="39">
        <f t="shared" si="8"/>
        <v>5</v>
      </c>
      <c r="T8" s="36">
        <v>5</v>
      </c>
    </row>
    <row r="9" spans="2:20" ht="18.75" customHeight="1">
      <c r="B9" s="32"/>
      <c r="C9" s="146"/>
      <c r="D9" s="23" t="s">
        <v>135</v>
      </c>
      <c r="E9" s="153" t="s">
        <v>95</v>
      </c>
      <c r="F9" s="23" t="s">
        <v>50</v>
      </c>
      <c r="G9" s="32">
        <v>8</v>
      </c>
      <c r="H9" s="32">
        <v>8</v>
      </c>
      <c r="I9" s="47">
        <f t="shared" si="0"/>
        <v>130</v>
      </c>
      <c r="J9" s="50">
        <f t="shared" si="1"/>
        <v>1</v>
      </c>
      <c r="K9" s="32">
        <v>5</v>
      </c>
      <c r="L9" s="32">
        <v>5</v>
      </c>
      <c r="M9" s="47">
        <f t="shared" si="2"/>
        <v>104</v>
      </c>
      <c r="N9" s="50">
        <f t="shared" si="3"/>
        <v>2.5</v>
      </c>
      <c r="O9" s="44">
        <f t="shared" si="4"/>
        <v>3.5</v>
      </c>
      <c r="P9" s="42">
        <f t="shared" si="5"/>
        <v>13</v>
      </c>
      <c r="Q9" s="28">
        <f t="shared" si="6"/>
        <v>13</v>
      </c>
      <c r="R9" s="34">
        <f t="shared" si="7"/>
        <v>1595</v>
      </c>
      <c r="S9" s="39">
        <f t="shared" si="8"/>
        <v>1</v>
      </c>
      <c r="T9" s="36">
        <v>25</v>
      </c>
    </row>
    <row r="10" spans="2:20" ht="18.75" customHeight="1" thickBot="1">
      <c r="B10" s="170"/>
      <c r="C10" s="213"/>
      <c r="D10" s="24"/>
      <c r="E10" s="169" t="s">
        <v>94</v>
      </c>
      <c r="F10" s="24" t="s">
        <v>53</v>
      </c>
      <c r="G10" s="170"/>
      <c r="H10" s="170"/>
      <c r="I10" s="48">
        <f t="shared" si="0"/>
        <v>0</v>
      </c>
      <c r="J10" s="51">
        <v>8</v>
      </c>
      <c r="K10" s="170"/>
      <c r="L10" s="170"/>
      <c r="M10" s="48">
        <f t="shared" si="2"/>
        <v>0</v>
      </c>
      <c r="N10" s="51">
        <v>8</v>
      </c>
      <c r="O10" s="45">
        <f t="shared" si="4"/>
        <v>16</v>
      </c>
      <c r="P10" s="171">
        <f t="shared" si="5"/>
        <v>0</v>
      </c>
      <c r="Q10" s="172">
        <f t="shared" si="6"/>
        <v>0</v>
      </c>
      <c r="R10" s="35">
        <f t="shared" si="7"/>
        <v>725</v>
      </c>
      <c r="S10" s="40">
        <v>8</v>
      </c>
      <c r="T10" s="37"/>
    </row>
    <row r="11" spans="2:20" ht="18.75" customHeight="1" hidden="1">
      <c r="B11" s="154" t="s">
        <v>46</v>
      </c>
      <c r="C11" s="155"/>
      <c r="D11" s="156"/>
      <c r="E11" s="157"/>
      <c r="F11" s="158" t="s">
        <v>51</v>
      </c>
      <c r="G11" s="159">
        <v>-2</v>
      </c>
      <c r="H11" s="159">
        <v>-2</v>
      </c>
      <c r="I11" s="160">
        <f t="shared" si="0"/>
        <v>0</v>
      </c>
      <c r="J11" s="161">
        <f t="shared" si="1"/>
        <v>9.5</v>
      </c>
      <c r="K11" s="159">
        <v>-2</v>
      </c>
      <c r="L11" s="159">
        <v>-2</v>
      </c>
      <c r="M11" s="160">
        <f t="shared" si="2"/>
        <v>0</v>
      </c>
      <c r="N11" s="161">
        <f t="shared" si="3"/>
        <v>9.5</v>
      </c>
      <c r="O11" s="162">
        <f t="shared" si="4"/>
        <v>19</v>
      </c>
      <c r="P11" s="163">
        <f t="shared" si="5"/>
        <v>-4</v>
      </c>
      <c r="Q11" s="164">
        <f t="shared" si="6"/>
        <v>-4</v>
      </c>
      <c r="R11" s="165">
        <f t="shared" si="7"/>
        <v>0</v>
      </c>
      <c r="S11" s="166">
        <f t="shared" si="8"/>
        <v>10</v>
      </c>
      <c r="T11" s="167"/>
    </row>
    <row r="12" spans="2:20" ht="18.75" customHeight="1" hidden="1">
      <c r="B12" s="19" t="s">
        <v>41</v>
      </c>
      <c r="C12" s="1"/>
      <c r="D12" s="87"/>
      <c r="E12" s="152"/>
      <c r="F12" s="23" t="s">
        <v>60</v>
      </c>
      <c r="G12" s="159">
        <v>-2</v>
      </c>
      <c r="H12" s="159">
        <v>-2</v>
      </c>
      <c r="I12" s="47">
        <f t="shared" si="0"/>
        <v>0</v>
      </c>
      <c r="J12" s="50">
        <f t="shared" si="1"/>
        <v>9.5</v>
      </c>
      <c r="K12" s="159">
        <v>-2</v>
      </c>
      <c r="L12" s="159">
        <v>-2</v>
      </c>
      <c r="M12" s="47">
        <f t="shared" si="2"/>
        <v>0</v>
      </c>
      <c r="N12" s="50">
        <f t="shared" si="3"/>
        <v>9.5</v>
      </c>
      <c r="O12" s="44">
        <f t="shared" si="4"/>
        <v>19</v>
      </c>
      <c r="P12" s="42">
        <f t="shared" si="5"/>
        <v>-4</v>
      </c>
      <c r="Q12" s="28">
        <f t="shared" si="6"/>
        <v>-4</v>
      </c>
      <c r="R12" s="34">
        <f t="shared" si="7"/>
        <v>0</v>
      </c>
      <c r="S12" s="39">
        <f t="shared" si="8"/>
        <v>10</v>
      </c>
      <c r="T12" s="36"/>
    </row>
    <row r="13" spans="2:20" ht="18.75" customHeight="1" hidden="1">
      <c r="B13" s="19" t="s">
        <v>45</v>
      </c>
      <c r="C13" s="1"/>
      <c r="D13" s="87"/>
      <c r="E13" s="53"/>
      <c r="F13" s="23" t="s">
        <v>48</v>
      </c>
      <c r="G13" s="159">
        <v>-2</v>
      </c>
      <c r="H13" s="159">
        <v>-2</v>
      </c>
      <c r="I13" s="47">
        <f t="shared" si="0"/>
        <v>0</v>
      </c>
      <c r="J13" s="50">
        <f t="shared" si="1"/>
        <v>9.5</v>
      </c>
      <c r="K13" s="159">
        <v>-2</v>
      </c>
      <c r="L13" s="159">
        <v>-2</v>
      </c>
      <c r="M13" s="47">
        <f t="shared" si="2"/>
        <v>0</v>
      </c>
      <c r="N13" s="50">
        <f t="shared" si="3"/>
        <v>9.5</v>
      </c>
      <c r="O13" s="44">
        <f t="shared" si="4"/>
        <v>19</v>
      </c>
      <c r="P13" s="42">
        <f t="shared" si="5"/>
        <v>-4</v>
      </c>
      <c r="Q13" s="28">
        <f t="shared" si="6"/>
        <v>-4</v>
      </c>
      <c r="R13" s="34">
        <f t="shared" si="7"/>
        <v>0</v>
      </c>
      <c r="S13" s="39">
        <f t="shared" si="8"/>
        <v>10</v>
      </c>
      <c r="T13" s="36"/>
    </row>
    <row r="14" spans="2:20" ht="18.75" customHeight="1" hidden="1">
      <c r="B14" s="19"/>
      <c r="C14" s="1"/>
      <c r="D14" s="7"/>
      <c r="E14" s="53"/>
      <c r="F14" s="23" t="s">
        <v>56</v>
      </c>
      <c r="G14" s="159">
        <v>-2</v>
      </c>
      <c r="H14" s="159">
        <v>-2</v>
      </c>
      <c r="I14" s="47">
        <f t="shared" si="0"/>
        <v>0</v>
      </c>
      <c r="J14" s="50">
        <f t="shared" si="1"/>
        <v>9.5</v>
      </c>
      <c r="K14" s="159">
        <v>-2</v>
      </c>
      <c r="L14" s="159">
        <v>-2</v>
      </c>
      <c r="M14" s="47">
        <f t="shared" si="2"/>
        <v>0</v>
      </c>
      <c r="N14" s="50">
        <f t="shared" si="3"/>
        <v>9.5</v>
      </c>
      <c r="O14" s="44">
        <f t="shared" si="4"/>
        <v>19</v>
      </c>
      <c r="P14" s="42">
        <f t="shared" si="5"/>
        <v>-4</v>
      </c>
      <c r="Q14" s="28">
        <f t="shared" si="6"/>
        <v>-4</v>
      </c>
      <c r="R14" s="34">
        <f t="shared" si="7"/>
        <v>0</v>
      </c>
      <c r="S14" s="39">
        <f t="shared" si="8"/>
        <v>10</v>
      </c>
      <c r="T14" s="36"/>
    </row>
    <row r="15" spans="2:20" ht="18.75" customHeight="1" hidden="1" thickBot="1">
      <c r="B15" s="20"/>
      <c r="C15" s="21"/>
      <c r="D15" s="89"/>
      <c r="E15" s="54"/>
      <c r="F15" s="24" t="s">
        <v>49</v>
      </c>
      <c r="G15" s="159">
        <v>-2</v>
      </c>
      <c r="H15" s="159">
        <v>-2</v>
      </c>
      <c r="I15" s="48">
        <f t="shared" si="0"/>
        <v>0</v>
      </c>
      <c r="J15" s="50">
        <f t="shared" si="1"/>
        <v>9.5</v>
      </c>
      <c r="K15" s="159">
        <v>-2</v>
      </c>
      <c r="L15" s="159">
        <v>-2</v>
      </c>
      <c r="M15" s="48">
        <f t="shared" si="2"/>
        <v>0</v>
      </c>
      <c r="N15" s="50">
        <f t="shared" si="3"/>
        <v>9.5</v>
      </c>
      <c r="O15" s="45">
        <f t="shared" si="4"/>
        <v>19</v>
      </c>
      <c r="P15" s="171">
        <f t="shared" si="5"/>
        <v>-4</v>
      </c>
      <c r="Q15" s="172">
        <f t="shared" si="6"/>
        <v>-4</v>
      </c>
      <c r="R15" s="35">
        <f t="shared" si="7"/>
        <v>0</v>
      </c>
      <c r="S15" s="39">
        <f t="shared" si="8"/>
        <v>10</v>
      </c>
      <c r="T15" s="37"/>
    </row>
    <row r="16" spans="2:20" ht="12.75">
      <c r="B16" s="86"/>
      <c r="C16" s="86"/>
      <c r="D16" s="86"/>
      <c r="E16" s="86"/>
      <c r="F16" s="86"/>
      <c r="G16" s="86"/>
      <c r="H16" s="86"/>
      <c r="I16" s="86"/>
      <c r="J16" s="86">
        <f>SUM(J4:J15)</f>
        <v>76.5</v>
      </c>
      <c r="K16" s="86"/>
      <c r="L16" s="86"/>
      <c r="M16" s="86"/>
      <c r="N16" s="86">
        <f>SUM(N4:N15)</f>
        <v>76.5</v>
      </c>
      <c r="O16" s="86">
        <f>SUM(O4:O15)</f>
        <v>153</v>
      </c>
      <c r="P16" s="86"/>
      <c r="Q16" s="86"/>
      <c r="R16" s="86"/>
      <c r="S16" s="86"/>
      <c r="T16" s="86">
        <f>SUM(T4:T15)</f>
        <v>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B2" sqref="B2:S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0.57421875" style="0" customWidth="1"/>
    <col min="5" max="5" width="9.7109375" style="0" customWidth="1"/>
    <col min="6" max="6" width="8.28125" style="0" bestFit="1" customWidth="1"/>
    <col min="7" max="7" width="9.8515625" style="0" customWidth="1"/>
    <col min="8" max="8" width="9.421875" style="0" customWidth="1"/>
    <col min="9" max="9" width="8.8515625" style="0" customWidth="1"/>
    <col min="10" max="10" width="9.421875" style="0" customWidth="1"/>
    <col min="11" max="11" width="9.8515625" style="0" customWidth="1"/>
    <col min="12" max="12" width="8.7109375" style="0" customWidth="1"/>
    <col min="13" max="13" width="10.00390625" style="0" customWidth="1"/>
    <col min="14" max="14" width="9.8515625" style="0" customWidth="1"/>
    <col min="15" max="15" width="9.00390625" style="0" customWidth="1"/>
    <col min="16" max="16" width="16.7109375" style="0" customWidth="1"/>
    <col min="17" max="17" width="11.57421875" style="0" customWidth="1"/>
    <col min="18" max="18" width="10.8515625" style="0" customWidth="1"/>
    <col min="19" max="19" width="10.14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2.75">
      <c r="A1" s="5"/>
    </row>
    <row r="2" spans="1:19" ht="54" customHeight="1">
      <c r="A2" s="5"/>
      <c r="B2" s="221" t="s">
        <v>115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26" ht="16.5" customHeight="1">
      <c r="A3" s="5"/>
      <c r="B3" s="226" t="s">
        <v>61</v>
      </c>
      <c r="C3" s="223" t="s">
        <v>2</v>
      </c>
      <c r="D3" s="223" t="s">
        <v>62</v>
      </c>
      <c r="E3" s="224"/>
      <c r="F3" s="224"/>
      <c r="G3" s="223" t="s">
        <v>63</v>
      </c>
      <c r="H3" s="224"/>
      <c r="I3" s="224"/>
      <c r="J3" s="223" t="s">
        <v>64</v>
      </c>
      <c r="K3" s="224"/>
      <c r="L3" s="224"/>
      <c r="M3" s="223" t="s">
        <v>65</v>
      </c>
      <c r="N3" s="224"/>
      <c r="O3" s="224"/>
      <c r="P3" s="223" t="s">
        <v>97</v>
      </c>
      <c r="Q3" s="223" t="s">
        <v>12</v>
      </c>
      <c r="R3" s="223" t="s">
        <v>66</v>
      </c>
      <c r="S3" s="223" t="s">
        <v>98</v>
      </c>
      <c r="T3" s="4" t="s">
        <v>68</v>
      </c>
      <c r="U3" s="5"/>
      <c r="V3" s="4" t="s">
        <v>69</v>
      </c>
      <c r="W3" s="4" t="s">
        <v>70</v>
      </c>
      <c r="X3" s="5"/>
      <c r="Y3" s="5"/>
      <c r="Z3" s="5"/>
    </row>
    <row r="4" spans="1:26" ht="21" thickBot="1">
      <c r="A4" s="5"/>
      <c r="B4" s="227"/>
      <c r="C4" s="225"/>
      <c r="D4" s="173" t="s">
        <v>67</v>
      </c>
      <c r="E4" s="173" t="s">
        <v>83</v>
      </c>
      <c r="F4" s="173" t="s">
        <v>84</v>
      </c>
      <c r="G4" s="173" t="s">
        <v>67</v>
      </c>
      <c r="H4" s="173" t="s">
        <v>83</v>
      </c>
      <c r="I4" s="173" t="s">
        <v>84</v>
      </c>
      <c r="J4" s="173" t="s">
        <v>67</v>
      </c>
      <c r="K4" s="173" t="s">
        <v>83</v>
      </c>
      <c r="L4" s="173" t="s">
        <v>84</v>
      </c>
      <c r="M4" s="173" t="s">
        <v>67</v>
      </c>
      <c r="N4" s="173" t="s">
        <v>83</v>
      </c>
      <c r="O4" s="173" t="s">
        <v>84</v>
      </c>
      <c r="P4" s="225"/>
      <c r="Q4" s="225"/>
      <c r="R4" s="225"/>
      <c r="S4" s="225"/>
      <c r="T4" s="4"/>
      <c r="U4" s="5"/>
      <c r="V4" s="4"/>
      <c r="W4" s="4"/>
      <c r="X4" s="5"/>
      <c r="Y4" s="5"/>
      <c r="Z4" s="5"/>
    </row>
    <row r="5" spans="1:26" ht="18" thickBot="1">
      <c r="A5" s="5"/>
      <c r="B5" s="180" t="s">
        <v>71</v>
      </c>
      <c r="C5" s="151" t="s">
        <v>110</v>
      </c>
      <c r="D5" s="181">
        <f>LOOKUP(Sobota_I_kolo_sekt_A!S4,Sobota_I_kolo_sekt_A!S4)</f>
        <v>4.5</v>
      </c>
      <c r="E5" s="65">
        <f>LOOKUP(Sobota_I_kolo_sekt_A!Q4,Sobota_I_kolo_sekt_A!Q4)</f>
        <v>1</v>
      </c>
      <c r="F5" s="65">
        <f>LOOKUP(Sobota_I_kolo_sekt_A!P4,Sobota_I_kolo_sekt_A!P4)</f>
        <v>1</v>
      </c>
      <c r="G5" s="181">
        <f>Sobota_I_kolo_sekt_B!S4</f>
        <v>1</v>
      </c>
      <c r="H5" s="65">
        <f>Sobota_I_kolo_sekt_B!Q4</f>
        <v>42</v>
      </c>
      <c r="I5" s="65">
        <f>Sobota_I_kolo_sekt_B!P4</f>
        <v>42</v>
      </c>
      <c r="J5" s="181">
        <f>Sobota_I_kolo_sekt_C!S4</f>
        <v>3</v>
      </c>
      <c r="K5" s="65">
        <f>Sobota_I_kolo_sekt_C!Q4</f>
        <v>5</v>
      </c>
      <c r="L5" s="65">
        <f>Sobota_I_kolo_sekt_C!P4</f>
        <v>5</v>
      </c>
      <c r="M5" s="181">
        <f>Sobota_I_kolo_sekt_D!S4</f>
        <v>3</v>
      </c>
      <c r="N5" s="65">
        <f>Sobota_I_kolo_sekt_D!Q4</f>
        <v>10</v>
      </c>
      <c r="O5" s="65">
        <f>Sobota_I_kolo_sekt_D!P4</f>
        <v>10</v>
      </c>
      <c r="P5" s="182">
        <f aca="true" t="shared" si="0" ref="P5:P16">SUM(D5,G5,J5,M5)</f>
        <v>11.5</v>
      </c>
      <c r="Q5" s="183">
        <f aca="true" t="shared" si="1" ref="Q5:Q16">SUM(E5,H5,K5,N5)</f>
        <v>58</v>
      </c>
      <c r="R5" s="183">
        <f aca="true" t="shared" si="2" ref="R5:R16">SUM(F5,I5,L5,O5)</f>
        <v>58</v>
      </c>
      <c r="S5" s="184">
        <v>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185" t="s">
        <v>72</v>
      </c>
      <c r="C6" s="152" t="s">
        <v>111</v>
      </c>
      <c r="D6" s="147">
        <f>LOOKUP(Sobota_I_kolo_sekt_A!S5,Sobota_I_kolo_sekt_A!S5)</f>
        <v>1</v>
      </c>
      <c r="E6" s="71">
        <f>LOOKUP(Sobota_I_kolo_sekt_A!Q5,Sobota_I_kolo_sekt_A!Q5)</f>
        <v>5</v>
      </c>
      <c r="F6" s="71">
        <f>LOOKUP(Sobota_I_kolo_sekt_A!P5,Sobota_I_kolo_sekt_A!P5)</f>
        <v>5</v>
      </c>
      <c r="G6" s="147">
        <f>Sobota_I_kolo_sekt_B!S5</f>
        <v>5</v>
      </c>
      <c r="H6" s="71">
        <f>Sobota_I_kolo_sekt_B!Q5</f>
        <v>0</v>
      </c>
      <c r="I6" s="71">
        <f>Sobota_I_kolo_sekt_B!P5</f>
        <v>0</v>
      </c>
      <c r="J6" s="147">
        <f>Sobota_I_kolo_sekt_C!S5</f>
        <v>1</v>
      </c>
      <c r="K6" s="71">
        <f>Sobota_I_kolo_sekt_C!Q5</f>
        <v>6</v>
      </c>
      <c r="L6" s="71">
        <f>Sobota_I_kolo_sekt_C!P5</f>
        <v>6</v>
      </c>
      <c r="M6" s="147">
        <f>Sobota_I_kolo_sekt_D!S5</f>
        <v>6</v>
      </c>
      <c r="N6" s="71">
        <f>Sobota_I_kolo_sekt_D!Q5</f>
        <v>3</v>
      </c>
      <c r="O6" s="71">
        <f>Sobota_I_kolo_sekt_D!P5</f>
        <v>3</v>
      </c>
      <c r="P6" s="148">
        <f t="shared" si="0"/>
        <v>13</v>
      </c>
      <c r="Q6" s="149">
        <f t="shared" si="1"/>
        <v>14</v>
      </c>
      <c r="R6" s="149">
        <f t="shared" si="2"/>
        <v>14</v>
      </c>
      <c r="S6" s="186">
        <v>3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185" t="s">
        <v>73</v>
      </c>
      <c r="C7" s="152" t="s">
        <v>112</v>
      </c>
      <c r="D7" s="147">
        <f>LOOKUP(Sobota_I_kolo_sekt_A!S6,Sobota_I_kolo_sekt_A!S6)</f>
        <v>4.5</v>
      </c>
      <c r="E7" s="71">
        <f>LOOKUP(Sobota_I_kolo_sekt_A!Q6,Sobota_I_kolo_sekt_A!Q6)</f>
        <v>1</v>
      </c>
      <c r="F7" s="71">
        <f>LOOKUP(Sobota_I_kolo_sekt_A!P6,Sobota_I_kolo_sekt_A!P6)</f>
        <v>1</v>
      </c>
      <c r="G7" s="147">
        <f>Sobota_I_kolo_sekt_B!S6</f>
        <v>4</v>
      </c>
      <c r="H7" s="71">
        <f>Sobota_I_kolo_sekt_B!Q6</f>
        <v>3</v>
      </c>
      <c r="I7" s="71">
        <f>Sobota_I_kolo_sekt_B!P6</f>
        <v>3</v>
      </c>
      <c r="J7" s="147">
        <f>Sobota_I_kolo_sekt_C!S6</f>
        <v>6</v>
      </c>
      <c r="K7" s="71">
        <f>Sobota_I_kolo_sekt_C!Q6</f>
        <v>0</v>
      </c>
      <c r="L7" s="71">
        <f>Sobota_I_kolo_sekt_C!P6</f>
        <v>0</v>
      </c>
      <c r="M7" s="147">
        <f>Sobota_I_kolo_sekt_D!S6</f>
        <v>4</v>
      </c>
      <c r="N7" s="71">
        <f>Sobota_I_kolo_sekt_D!Q6</f>
        <v>11</v>
      </c>
      <c r="O7" s="71">
        <f>Sobota_I_kolo_sekt_D!P6</f>
        <v>11</v>
      </c>
      <c r="P7" s="148">
        <f t="shared" si="0"/>
        <v>18.5</v>
      </c>
      <c r="Q7" s="149">
        <f t="shared" si="1"/>
        <v>15</v>
      </c>
      <c r="R7" s="149">
        <f t="shared" si="2"/>
        <v>15</v>
      </c>
      <c r="S7" s="186">
        <v>6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185" t="s">
        <v>74</v>
      </c>
      <c r="C8" s="152" t="s">
        <v>113</v>
      </c>
      <c r="D8" s="147">
        <f>LOOKUP(Sobota_I_kolo_sekt_A!S7,Sobota_I_kolo_sekt_A!S7)</f>
        <v>2.5</v>
      </c>
      <c r="E8" s="71">
        <f>LOOKUP(Sobota_I_kolo_sekt_A!Q7,Sobota_I_kolo_sekt_A!Q7)</f>
        <v>4</v>
      </c>
      <c r="F8" s="71">
        <f>LOOKUP(Sobota_I_kolo_sekt_A!P7,Sobota_I_kolo_sekt_A!P7)</f>
        <v>4</v>
      </c>
      <c r="G8" s="147">
        <f>Sobota_I_kolo_sekt_B!S7</f>
        <v>3</v>
      </c>
      <c r="H8" s="71">
        <f>Sobota_I_kolo_sekt_B!Q7</f>
        <v>3</v>
      </c>
      <c r="I8" s="71">
        <f>Sobota_I_kolo_sekt_B!P7</f>
        <v>3</v>
      </c>
      <c r="J8" s="147">
        <f>Sobota_I_kolo_sekt_C!S7</f>
        <v>4</v>
      </c>
      <c r="K8" s="71">
        <f>Sobota_I_kolo_sekt_C!Q7</f>
        <v>1</v>
      </c>
      <c r="L8" s="71">
        <f>Sobota_I_kolo_sekt_C!P7</f>
        <v>1</v>
      </c>
      <c r="M8" s="147">
        <f>Sobota_I_kolo_sekt_D!S7</f>
        <v>2</v>
      </c>
      <c r="N8" s="71">
        <f>Sobota_I_kolo_sekt_D!Q7</f>
        <v>11</v>
      </c>
      <c r="O8" s="71">
        <f>Sobota_I_kolo_sekt_D!P7</f>
        <v>11</v>
      </c>
      <c r="P8" s="148">
        <f t="shared" si="0"/>
        <v>11.5</v>
      </c>
      <c r="Q8" s="149">
        <f t="shared" si="1"/>
        <v>19</v>
      </c>
      <c r="R8" s="149">
        <f t="shared" si="2"/>
        <v>19</v>
      </c>
      <c r="S8" s="186">
        <v>2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185" t="s">
        <v>75</v>
      </c>
      <c r="C9" s="152" t="s">
        <v>114</v>
      </c>
      <c r="D9" s="147">
        <f>LOOKUP(Sobota_I_kolo_sekt_A!S8,Sobota_I_kolo_sekt_A!S8)</f>
        <v>6</v>
      </c>
      <c r="E9" s="71">
        <f>LOOKUP(Sobota_I_kolo_sekt_A!Q8,Sobota_I_kolo_sekt_A!Q8)</f>
        <v>0</v>
      </c>
      <c r="F9" s="71">
        <f>LOOKUP(Sobota_I_kolo_sekt_A!P8,Sobota_I_kolo_sekt_A!P8)</f>
        <v>0</v>
      </c>
      <c r="G9" s="147">
        <f>Sobota_I_kolo_sekt_B!S8</f>
        <v>2</v>
      </c>
      <c r="H9" s="71">
        <f>Sobota_I_kolo_sekt_B!Q8</f>
        <v>4</v>
      </c>
      <c r="I9" s="71">
        <f>Sobota_I_kolo_sekt_B!P8</f>
        <v>4</v>
      </c>
      <c r="J9" s="147">
        <f>Sobota_I_kolo_sekt_C!S8</f>
        <v>5</v>
      </c>
      <c r="K9" s="71">
        <f>Sobota_I_kolo_sekt_C!Q8</f>
        <v>2</v>
      </c>
      <c r="L9" s="71">
        <f>Sobota_I_kolo_sekt_C!P8</f>
        <v>2</v>
      </c>
      <c r="M9" s="147">
        <f>Sobota_I_kolo_sekt_D!S8</f>
        <v>5</v>
      </c>
      <c r="N9" s="71">
        <f>Sobota_I_kolo_sekt_D!Q8</f>
        <v>8</v>
      </c>
      <c r="O9" s="71">
        <f>Sobota_I_kolo_sekt_D!P8</f>
        <v>8</v>
      </c>
      <c r="P9" s="148">
        <f t="shared" si="0"/>
        <v>18</v>
      </c>
      <c r="Q9" s="149">
        <f t="shared" si="1"/>
        <v>14</v>
      </c>
      <c r="R9" s="149">
        <f t="shared" si="2"/>
        <v>14</v>
      </c>
      <c r="S9" s="186">
        <v>5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185" t="s">
        <v>76</v>
      </c>
      <c r="C10" s="153" t="s">
        <v>95</v>
      </c>
      <c r="D10" s="147">
        <f>LOOKUP(Sobota_I_kolo_sekt_A!S9,Sobota_I_kolo_sekt_A!S9)</f>
        <v>2.5</v>
      </c>
      <c r="E10" s="71">
        <f>LOOKUP(Sobota_I_kolo_sekt_A!Q9,Sobota_I_kolo_sekt_A!Q9)</f>
        <v>4</v>
      </c>
      <c r="F10" s="71">
        <f>LOOKUP(Sobota_I_kolo_sekt_A!P9,Sobota_I_kolo_sekt_A!P9)</f>
        <v>4</v>
      </c>
      <c r="G10" s="147">
        <f>Sobota_I_kolo_sekt_B!S9</f>
        <v>8</v>
      </c>
      <c r="H10" s="71">
        <f>Sobota_I_kolo_sekt_B!Q9</f>
        <v>0</v>
      </c>
      <c r="I10" s="71">
        <f>Sobota_I_kolo_sekt_B!P9</f>
        <v>0</v>
      </c>
      <c r="J10" s="147">
        <f>Sobota_I_kolo_sekt_C!S9</f>
        <v>2</v>
      </c>
      <c r="K10" s="71">
        <f>Sobota_I_kolo_sekt_C!Q9</f>
        <v>5</v>
      </c>
      <c r="L10" s="71">
        <f>Sobota_I_kolo_sekt_C!P9</f>
        <v>5</v>
      </c>
      <c r="M10" s="147">
        <f>Sobota_I_kolo_sekt_D!S9</f>
        <v>1</v>
      </c>
      <c r="N10" s="71">
        <f>Sobota_I_kolo_sekt_D!Q9</f>
        <v>13</v>
      </c>
      <c r="O10" s="71">
        <f>Sobota_I_kolo_sekt_D!P9</f>
        <v>13</v>
      </c>
      <c r="P10" s="148">
        <f t="shared" si="0"/>
        <v>13.5</v>
      </c>
      <c r="Q10" s="149">
        <f t="shared" si="1"/>
        <v>22</v>
      </c>
      <c r="R10" s="149">
        <f t="shared" si="2"/>
        <v>22</v>
      </c>
      <c r="S10" s="186">
        <v>4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" thickBot="1">
      <c r="A11" s="5"/>
      <c r="B11" s="187" t="s">
        <v>77</v>
      </c>
      <c r="C11" s="169" t="s">
        <v>94</v>
      </c>
      <c r="D11" s="188">
        <f>LOOKUP(Sobota_I_kolo_sekt_A!S10,Sobota_I_kolo_sekt_A!S10)</f>
        <v>8</v>
      </c>
      <c r="E11" s="76">
        <f>LOOKUP(Sobota_I_kolo_sekt_A!Q10,Sobota_I_kolo_sekt_A!Q10)</f>
        <v>0</v>
      </c>
      <c r="F11" s="76">
        <f>LOOKUP(Sobota_I_kolo_sekt_A!P10,Sobota_I_kolo_sekt_A!P10)</f>
        <v>0</v>
      </c>
      <c r="G11" s="188">
        <f>Sobota_I_kolo_sekt_B!S10</f>
        <v>8</v>
      </c>
      <c r="H11" s="76">
        <f>Sobota_I_kolo_sekt_B!Q10</f>
        <v>0</v>
      </c>
      <c r="I11" s="76">
        <f>Sobota_I_kolo_sekt_B!P10</f>
        <v>0</v>
      </c>
      <c r="J11" s="188">
        <f>Sobota_I_kolo_sekt_C!S10</f>
        <v>8</v>
      </c>
      <c r="K11" s="76">
        <f>Sobota_I_kolo_sekt_C!Q10</f>
        <v>0</v>
      </c>
      <c r="L11" s="76">
        <f>Sobota_I_kolo_sekt_C!P10</f>
        <v>0</v>
      </c>
      <c r="M11" s="188">
        <f>Sobota_I_kolo_sekt_D!S10</f>
        <v>8</v>
      </c>
      <c r="N11" s="76">
        <f>Sobota_I_kolo_sekt_D!Q10</f>
        <v>0</v>
      </c>
      <c r="O11" s="76">
        <f>Sobota_I_kolo_sekt_D!P10</f>
        <v>0</v>
      </c>
      <c r="P11" s="189">
        <f t="shared" si="0"/>
        <v>32</v>
      </c>
      <c r="Q11" s="190">
        <f t="shared" si="1"/>
        <v>0</v>
      </c>
      <c r="R11" s="190">
        <f t="shared" si="2"/>
        <v>0</v>
      </c>
      <c r="S11" s="191">
        <v>7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 hidden="1">
      <c r="A12" s="5"/>
      <c r="B12" s="174" t="s">
        <v>78</v>
      </c>
      <c r="C12" s="175"/>
      <c r="D12" s="176">
        <f>LOOKUP(Sobota_I_kolo_sekt_A!S11,Sobota_I_kolo_sekt_A!S11)</f>
        <v>10</v>
      </c>
      <c r="E12" s="107">
        <f>LOOKUP(Sobota_I_kolo_sekt_A!Q11,Sobota_I_kolo_sekt_A!Q11)</f>
        <v>-4</v>
      </c>
      <c r="F12" s="107">
        <f>LOOKUP(Sobota_I_kolo_sekt_A!P11,Sobota_I_kolo_sekt_A!P11)</f>
        <v>-4</v>
      </c>
      <c r="G12" s="176">
        <f>Sobota_I_kolo_sekt_B!S11</f>
        <v>10</v>
      </c>
      <c r="H12" s="107">
        <f>Sobota_I_kolo_sekt_B!Q11</f>
        <v>-4</v>
      </c>
      <c r="I12" s="107">
        <f>Sobota_I_kolo_sekt_B!P11</f>
        <v>-4</v>
      </c>
      <c r="J12" s="176">
        <f>Sobota_I_kolo_sekt_C!S11</f>
        <v>10</v>
      </c>
      <c r="K12" s="107">
        <f>Sobota_I_kolo_sekt_C!Q11</f>
        <v>-4</v>
      </c>
      <c r="L12" s="107">
        <f>Sobota_I_kolo_sekt_C!P11</f>
        <v>-4</v>
      </c>
      <c r="M12" s="176">
        <f>Sobota_I_kolo_sekt_D!S11</f>
        <v>10</v>
      </c>
      <c r="N12" s="107">
        <f>Sobota_I_kolo_sekt_D!Q11</f>
        <v>-4</v>
      </c>
      <c r="O12" s="107">
        <f>Sobota_I_kolo_sekt_D!P11</f>
        <v>-4</v>
      </c>
      <c r="P12" s="177">
        <f t="shared" si="0"/>
        <v>40</v>
      </c>
      <c r="Q12" s="178">
        <f t="shared" si="1"/>
        <v>-16</v>
      </c>
      <c r="R12" s="178">
        <f t="shared" si="2"/>
        <v>-16</v>
      </c>
      <c r="S12" s="179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 hidden="1">
      <c r="A13" s="5"/>
      <c r="B13" s="145" t="s">
        <v>79</v>
      </c>
      <c r="C13" s="146"/>
      <c r="D13" s="147">
        <f>LOOKUP(Sobota_I_kolo_sekt_A!S12,Sobota_I_kolo_sekt_A!S12)</f>
        <v>10</v>
      </c>
      <c r="E13" s="71">
        <f>LOOKUP(Sobota_I_kolo_sekt_A!Q12,Sobota_I_kolo_sekt_A!Q12)</f>
        <v>-4</v>
      </c>
      <c r="F13" s="71">
        <f>LOOKUP(Sobota_I_kolo_sekt_A!P12,Sobota_I_kolo_sekt_A!P12)</f>
        <v>-4</v>
      </c>
      <c r="G13" s="147">
        <f>Sobota_I_kolo_sekt_B!S12</f>
        <v>10</v>
      </c>
      <c r="H13" s="71">
        <f>Sobota_I_kolo_sekt_B!Q12</f>
        <v>-4</v>
      </c>
      <c r="I13" s="71">
        <f>Sobota_I_kolo_sekt_B!P12</f>
        <v>-4</v>
      </c>
      <c r="J13" s="147">
        <f>Sobota_I_kolo_sekt_C!S12</f>
        <v>10</v>
      </c>
      <c r="K13" s="71">
        <f>Sobota_I_kolo_sekt_C!Q12</f>
        <v>-4</v>
      </c>
      <c r="L13" s="71">
        <f>Sobota_I_kolo_sekt_C!P12</f>
        <v>-4</v>
      </c>
      <c r="M13" s="147">
        <f>Sobota_I_kolo_sekt_D!S12</f>
        <v>10</v>
      </c>
      <c r="N13" s="71">
        <f>Sobota_I_kolo_sekt_D!Q12</f>
        <v>-4</v>
      </c>
      <c r="O13" s="71">
        <f>Sobota_I_kolo_sekt_D!P12</f>
        <v>-4</v>
      </c>
      <c r="P13" s="148">
        <f t="shared" si="0"/>
        <v>40</v>
      </c>
      <c r="Q13" s="149">
        <f t="shared" si="1"/>
        <v>-16</v>
      </c>
      <c r="R13" s="149">
        <f t="shared" si="2"/>
        <v>-16</v>
      </c>
      <c r="S13" s="150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7.25" hidden="1">
      <c r="A14" s="5"/>
      <c r="B14" s="145" t="s">
        <v>80</v>
      </c>
      <c r="C14" s="146"/>
      <c r="D14" s="147">
        <f>LOOKUP(Sobota_I_kolo_sekt_A!S13,Sobota_I_kolo_sekt_A!S13)</f>
        <v>10</v>
      </c>
      <c r="E14" s="71">
        <f>LOOKUP(Sobota_I_kolo_sekt_A!Q13,Sobota_I_kolo_sekt_A!Q13)</f>
        <v>-4</v>
      </c>
      <c r="F14" s="71">
        <f>LOOKUP(Sobota_I_kolo_sekt_A!P13,Sobota_I_kolo_sekt_A!P13)</f>
        <v>-4</v>
      </c>
      <c r="G14" s="147">
        <f>Sobota_I_kolo_sekt_B!S13</f>
        <v>10</v>
      </c>
      <c r="H14" s="71">
        <f>Sobota_I_kolo_sekt_B!Q13</f>
        <v>-4</v>
      </c>
      <c r="I14" s="71">
        <f>Sobota_I_kolo_sekt_B!P13</f>
        <v>-4</v>
      </c>
      <c r="J14" s="147">
        <f>Sobota_I_kolo_sekt_C!S13</f>
        <v>10</v>
      </c>
      <c r="K14" s="71">
        <f>Sobota_I_kolo_sekt_C!Q13</f>
        <v>-4</v>
      </c>
      <c r="L14" s="71">
        <f>Sobota_I_kolo_sekt_C!P13</f>
        <v>-4</v>
      </c>
      <c r="M14" s="147">
        <f>Sobota_I_kolo_sekt_D!S13</f>
        <v>10</v>
      </c>
      <c r="N14" s="71">
        <f>Sobota_I_kolo_sekt_D!Q13</f>
        <v>-4</v>
      </c>
      <c r="O14" s="71">
        <f>Sobota_I_kolo_sekt_D!P13</f>
        <v>-4</v>
      </c>
      <c r="P14" s="148">
        <f t="shared" si="0"/>
        <v>40</v>
      </c>
      <c r="Q14" s="149">
        <f t="shared" si="1"/>
        <v>-16</v>
      </c>
      <c r="R14" s="149">
        <f t="shared" si="2"/>
        <v>-16</v>
      </c>
      <c r="S14" s="150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145" t="s">
        <v>81</v>
      </c>
      <c r="C15" s="146"/>
      <c r="D15" s="147">
        <f>LOOKUP(Sobota_I_kolo_sekt_A!S14,Sobota_I_kolo_sekt_A!S14)</f>
        <v>10</v>
      </c>
      <c r="E15" s="71">
        <f>LOOKUP(Sobota_I_kolo_sekt_A!Q14,Sobota_I_kolo_sekt_A!Q14)</f>
        <v>-4</v>
      </c>
      <c r="F15" s="71">
        <f>LOOKUP(Sobota_I_kolo_sekt_A!P14,Sobota_I_kolo_sekt_A!P14)</f>
        <v>-4</v>
      </c>
      <c r="G15" s="147">
        <f>Sobota_I_kolo_sekt_B!S14</f>
        <v>10</v>
      </c>
      <c r="H15" s="71">
        <f>Sobota_I_kolo_sekt_B!Q14</f>
        <v>-4</v>
      </c>
      <c r="I15" s="71">
        <f>Sobota_I_kolo_sekt_B!P14</f>
        <v>-4</v>
      </c>
      <c r="J15" s="147">
        <f>Sobota_I_kolo_sekt_C!S14</f>
        <v>10</v>
      </c>
      <c r="K15" s="71">
        <f>Sobota_I_kolo_sekt_C!Q14</f>
        <v>-4</v>
      </c>
      <c r="L15" s="71">
        <f>Sobota_I_kolo_sekt_C!P14</f>
        <v>-4</v>
      </c>
      <c r="M15" s="147">
        <f>Sobota_I_kolo_sekt_D!S14</f>
        <v>10</v>
      </c>
      <c r="N15" s="71">
        <f>Sobota_I_kolo_sekt_D!Q14</f>
        <v>-4</v>
      </c>
      <c r="O15" s="71">
        <f>Sobota_I_kolo_sekt_D!P14</f>
        <v>-4</v>
      </c>
      <c r="P15" s="148">
        <f t="shared" si="0"/>
        <v>40</v>
      </c>
      <c r="Q15" s="149">
        <f t="shared" si="1"/>
        <v>-16</v>
      </c>
      <c r="R15" s="149">
        <f t="shared" si="2"/>
        <v>-16</v>
      </c>
      <c r="S15" s="150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7.25" hidden="1">
      <c r="A16" s="5"/>
      <c r="B16" s="145" t="s">
        <v>82</v>
      </c>
      <c r="C16" s="146"/>
      <c r="D16" s="147">
        <f>LOOKUP(Sobota_I_kolo_sekt_A!S15,Sobota_I_kolo_sekt_A!S15)</f>
        <v>10</v>
      </c>
      <c r="E16" s="71">
        <f>LOOKUP(Sobota_I_kolo_sekt_A!Q15,Sobota_I_kolo_sekt_A!Q15)</f>
        <v>-4</v>
      </c>
      <c r="F16" s="71">
        <f>LOOKUP(Sobota_I_kolo_sekt_A!P15,Sobota_I_kolo_sekt_A!P15)</f>
        <v>-4</v>
      </c>
      <c r="G16" s="147">
        <f>Sobota_I_kolo_sekt_B!S15</f>
        <v>10</v>
      </c>
      <c r="H16" s="71">
        <f>Sobota_I_kolo_sekt_B!Q15</f>
        <v>-4</v>
      </c>
      <c r="I16" s="71">
        <f>Sobota_I_kolo_sekt_B!P15</f>
        <v>-4</v>
      </c>
      <c r="J16" s="147">
        <f>Sobota_I_kolo_sekt_C!S15</f>
        <v>10</v>
      </c>
      <c r="K16" s="71">
        <f>Sobota_I_kolo_sekt_C!Q15</f>
        <v>-4</v>
      </c>
      <c r="L16" s="71">
        <f>Sobota_I_kolo_sekt_C!P15</f>
        <v>-4</v>
      </c>
      <c r="M16" s="147">
        <f>Sobota_I_kolo_sekt_D!S15</f>
        <v>10</v>
      </c>
      <c r="N16" s="71">
        <f>Sobota_I_kolo_sekt_D!Q15</f>
        <v>-4</v>
      </c>
      <c r="O16" s="71">
        <f>Sobota_I_kolo_sekt_D!P15</f>
        <v>-4</v>
      </c>
      <c r="P16" s="148">
        <f t="shared" si="0"/>
        <v>40</v>
      </c>
      <c r="Q16" s="149">
        <f t="shared" si="1"/>
        <v>-16</v>
      </c>
      <c r="R16" s="149">
        <f t="shared" si="2"/>
        <v>-16</v>
      </c>
      <c r="S16" s="150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81"/>
      <c r="C17" s="82"/>
      <c r="D17" s="83">
        <f>SUM(D5:D16)</f>
        <v>79</v>
      </c>
      <c r="E17" s="83">
        <f aca="true" t="shared" si="3" ref="E17:P17">SUM(E5:E16)</f>
        <v>-5</v>
      </c>
      <c r="F17" s="83">
        <f t="shared" si="3"/>
        <v>-5</v>
      </c>
      <c r="G17" s="83">
        <f t="shared" si="3"/>
        <v>81</v>
      </c>
      <c r="H17" s="83">
        <f t="shared" si="3"/>
        <v>32</v>
      </c>
      <c r="I17" s="83">
        <f t="shared" si="3"/>
        <v>32</v>
      </c>
      <c r="J17" s="83">
        <f t="shared" si="3"/>
        <v>79</v>
      </c>
      <c r="K17" s="83">
        <f t="shared" si="3"/>
        <v>-1</v>
      </c>
      <c r="L17" s="83">
        <f t="shared" si="3"/>
        <v>-1</v>
      </c>
      <c r="M17" s="83">
        <f t="shared" si="3"/>
        <v>79</v>
      </c>
      <c r="N17" s="83">
        <f t="shared" si="3"/>
        <v>36</v>
      </c>
      <c r="O17" s="83">
        <f t="shared" si="3"/>
        <v>36</v>
      </c>
      <c r="P17" s="83">
        <f t="shared" si="3"/>
        <v>318</v>
      </c>
      <c r="Q17" s="82"/>
      <c r="R17" s="82"/>
      <c r="S17" s="82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S3:S4"/>
    <mergeCell ref="B2:S2"/>
    <mergeCell ref="D3:F3"/>
    <mergeCell ref="G3:I3"/>
    <mergeCell ref="J3:L3"/>
    <mergeCell ref="M3:O3"/>
    <mergeCell ref="C3:C4"/>
    <mergeCell ref="B3:B4"/>
    <mergeCell ref="P3:P4"/>
    <mergeCell ref="Q3:Q4"/>
    <mergeCell ref="R3:R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5.57421875" style="0" customWidth="1"/>
    <col min="6" max="6" width="1.28515625" style="0" hidden="1" customWidth="1"/>
    <col min="7" max="7" width="7.140625" style="0" customWidth="1"/>
    <col min="8" max="8" width="6.7109375" style="0" customWidth="1"/>
    <col min="9" max="9" width="10.28125" style="0" hidden="1" customWidth="1"/>
    <col min="10" max="10" width="7.28125" style="0" customWidth="1"/>
    <col min="11" max="11" width="6.57421875" style="0" customWidth="1"/>
    <col min="12" max="12" width="6.421875" style="0" customWidth="1"/>
    <col min="13" max="13" width="0" style="0" hidden="1" customWidth="1"/>
    <col min="14" max="14" width="7.28125" style="0" customWidth="1"/>
    <col min="15" max="15" width="8.8515625" style="0" customWidth="1"/>
    <col min="16" max="16" width="7.7109375" style="0" customWidth="1"/>
    <col min="17" max="17" width="6.8515625" style="0" customWidth="1"/>
    <col min="18" max="18" width="0" style="0" hidden="1" customWidth="1"/>
  </cols>
  <sheetData>
    <row r="1" ht="13.5" thickBot="1"/>
    <row r="2" spans="2:20" ht="18" thickBot="1">
      <c r="B2" s="219" t="s">
        <v>104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2:20" ht="61.5" customHeight="1" thickBot="1">
      <c r="B3" s="220" t="s">
        <v>0</v>
      </c>
      <c r="C3" s="220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7" t="s">
        <v>142</v>
      </c>
      <c r="E4" s="151" t="s">
        <v>110</v>
      </c>
      <c r="F4" s="22" t="s">
        <v>54</v>
      </c>
      <c r="G4" s="29">
        <v>3</v>
      </c>
      <c r="H4" s="199">
        <v>3</v>
      </c>
      <c r="I4" s="196">
        <f aca="true" t="shared" si="0" ref="I4:I15">COUNTIF(G$4:G$15,"&lt;"&amp;G4)*ROWS(G$4:G$15)+COUNTIF(H$4:H$15,"&lt;"&amp;H4)</f>
        <v>130</v>
      </c>
      <c r="J4" s="193">
        <f aca="true" t="shared" si="1" ref="J4:J15">IF(COUNTIF(I$4:I$15,I4)&gt;1,RANK(I4,I$4:I$15,0)+(COUNT(I$4:I$15)+1-RANK(I4,I$4:I$15,0)-RANK(I4,I$4:I$15,1))/2,RANK(I4,I$4:I$15,0)+(COUNT(I$4:I$15)+1-RANK(I4,I$4:I$15,0)-RANK(I4,I$4:I$15,1)))</f>
        <v>1</v>
      </c>
      <c r="K4" s="29">
        <v>1</v>
      </c>
      <c r="L4" s="199">
        <v>1</v>
      </c>
      <c r="M4" s="196">
        <f aca="true" t="shared" si="2" ref="M4:M15">COUNTIF(K$4:K$15,"&lt;"&amp;K4)*ROWS(K$4:K$15)+COUNTIF(L$4:L$15,"&lt;"&amp;L4)</f>
        <v>104</v>
      </c>
      <c r="N4" s="49">
        <f aca="true" t="shared" si="3" ref="N4:N15">IF(COUNTIF(M$4:M$15,M4)&gt;1,RANK(M4,M$4:M$15,0)+(COUNT(M$4:M$15)+1-RANK(M4,M$4:M$15,0)-RANK(M4,M$4:M$15,1))/2,RANK(M4,M$4:M$15,0)+(COUNT(M$4:M$15)+1-RANK(M4,M$4:M$15,0)-RANK(M4,M$4:M$15,1)))</f>
        <v>2.5</v>
      </c>
      <c r="O4" s="43">
        <f aca="true" t="shared" si="4" ref="O4:O15">SUM(J4,N4)</f>
        <v>3.5</v>
      </c>
      <c r="P4" s="41">
        <f aca="true" t="shared" si="5" ref="P4:P15">SUM(K4,G4)</f>
        <v>4</v>
      </c>
      <c r="Q4" s="31">
        <f aca="true" t="shared" si="6" ref="Q4:Q15">SUM(L4,H4)</f>
        <v>4</v>
      </c>
      <c r="R4" s="33">
        <f aca="true" t="shared" si="7" ref="R4:R15">(COUNTIF(O$4:O$15,"&gt;"&amp;O4)*ROWS(O$4:O$14)+COUNTIF(P$4:P$15,"&lt;"&amp;P4))*ROWS(O$4:O$15)+COUNTIF(Q$4:Q$15,"&lt;"&amp;Q4)</f>
        <v>1595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36">
        <v>25</v>
      </c>
    </row>
    <row r="5" spans="2:20" ht="19.5" customHeight="1">
      <c r="B5" s="19"/>
      <c r="C5" s="1"/>
      <c r="D5" s="1" t="s">
        <v>139</v>
      </c>
      <c r="E5" s="152" t="s">
        <v>111</v>
      </c>
      <c r="F5" s="23" t="s">
        <v>55</v>
      </c>
      <c r="G5" s="32">
        <v>0</v>
      </c>
      <c r="H5" s="200">
        <v>0</v>
      </c>
      <c r="I5" s="197">
        <f t="shared" si="0"/>
        <v>65</v>
      </c>
      <c r="J5" s="194">
        <f t="shared" si="1"/>
        <v>5</v>
      </c>
      <c r="K5" s="32">
        <v>0</v>
      </c>
      <c r="L5" s="200">
        <v>0</v>
      </c>
      <c r="M5" s="197">
        <f t="shared" si="2"/>
        <v>65</v>
      </c>
      <c r="N5" s="50">
        <f t="shared" si="3"/>
        <v>5</v>
      </c>
      <c r="O5" s="44">
        <f t="shared" si="4"/>
        <v>10</v>
      </c>
      <c r="P5" s="42">
        <f t="shared" si="5"/>
        <v>0</v>
      </c>
      <c r="Q5" s="28">
        <f t="shared" si="6"/>
        <v>0</v>
      </c>
      <c r="R5" s="34">
        <f t="shared" si="7"/>
        <v>857</v>
      </c>
      <c r="S5" s="39">
        <f t="shared" si="8"/>
        <v>5.5</v>
      </c>
      <c r="T5" s="36"/>
    </row>
    <row r="6" spans="2:20" ht="19.5" customHeight="1">
      <c r="B6" s="19"/>
      <c r="C6" s="1"/>
      <c r="D6" s="1" t="s">
        <v>134</v>
      </c>
      <c r="E6" s="152" t="s">
        <v>112</v>
      </c>
      <c r="F6" s="23" t="s">
        <v>50</v>
      </c>
      <c r="G6" s="32">
        <v>1</v>
      </c>
      <c r="H6" s="200">
        <v>1</v>
      </c>
      <c r="I6" s="197">
        <f t="shared" si="0"/>
        <v>104</v>
      </c>
      <c r="J6" s="194">
        <f t="shared" si="1"/>
        <v>3</v>
      </c>
      <c r="K6" s="32">
        <v>0</v>
      </c>
      <c r="L6" s="200">
        <v>0</v>
      </c>
      <c r="M6" s="197">
        <f t="shared" si="2"/>
        <v>65</v>
      </c>
      <c r="N6" s="50">
        <f t="shared" si="3"/>
        <v>5</v>
      </c>
      <c r="O6" s="44">
        <f t="shared" si="4"/>
        <v>8</v>
      </c>
      <c r="P6" s="42">
        <f t="shared" si="5"/>
        <v>1</v>
      </c>
      <c r="Q6" s="28">
        <f t="shared" si="6"/>
        <v>1</v>
      </c>
      <c r="R6" s="34">
        <f t="shared" si="7"/>
        <v>1160</v>
      </c>
      <c r="S6" s="39">
        <f t="shared" si="8"/>
        <v>4</v>
      </c>
      <c r="T6" s="36">
        <v>10</v>
      </c>
    </row>
    <row r="7" spans="2:20" ht="19.5" customHeight="1">
      <c r="B7" s="19"/>
      <c r="C7" s="1"/>
      <c r="D7" s="1" t="s">
        <v>140</v>
      </c>
      <c r="E7" s="152" t="s">
        <v>113</v>
      </c>
      <c r="F7" s="23" t="s">
        <v>58</v>
      </c>
      <c r="G7" s="32">
        <v>0</v>
      </c>
      <c r="H7" s="200">
        <v>0</v>
      </c>
      <c r="I7" s="197">
        <f t="shared" si="0"/>
        <v>65</v>
      </c>
      <c r="J7" s="194">
        <f t="shared" si="1"/>
        <v>5</v>
      </c>
      <c r="K7" s="32">
        <v>0</v>
      </c>
      <c r="L7" s="200">
        <v>0</v>
      </c>
      <c r="M7" s="197">
        <f t="shared" si="2"/>
        <v>65</v>
      </c>
      <c r="N7" s="50">
        <f t="shared" si="3"/>
        <v>5</v>
      </c>
      <c r="O7" s="44">
        <f t="shared" si="4"/>
        <v>10</v>
      </c>
      <c r="P7" s="42">
        <f t="shared" si="5"/>
        <v>0</v>
      </c>
      <c r="Q7" s="28">
        <f t="shared" si="6"/>
        <v>0</v>
      </c>
      <c r="R7" s="34">
        <f t="shared" si="7"/>
        <v>857</v>
      </c>
      <c r="S7" s="39">
        <f t="shared" si="8"/>
        <v>5.5</v>
      </c>
      <c r="T7" s="36"/>
    </row>
    <row r="8" spans="2:20" ht="19.5" customHeight="1">
      <c r="B8" s="19"/>
      <c r="C8" s="1"/>
      <c r="D8" s="1" t="s">
        <v>141</v>
      </c>
      <c r="E8" s="152" t="s">
        <v>114</v>
      </c>
      <c r="F8" s="23" t="s">
        <v>51</v>
      </c>
      <c r="G8" s="32">
        <v>0</v>
      </c>
      <c r="H8" s="200">
        <v>0</v>
      </c>
      <c r="I8" s="197">
        <f t="shared" si="0"/>
        <v>65</v>
      </c>
      <c r="J8" s="194">
        <f t="shared" si="1"/>
        <v>5</v>
      </c>
      <c r="K8" s="32">
        <v>2</v>
      </c>
      <c r="L8" s="200">
        <v>2</v>
      </c>
      <c r="M8" s="197">
        <f t="shared" si="2"/>
        <v>130</v>
      </c>
      <c r="N8" s="50">
        <f t="shared" si="3"/>
        <v>1</v>
      </c>
      <c r="O8" s="44">
        <f t="shared" si="4"/>
        <v>6</v>
      </c>
      <c r="P8" s="42">
        <f t="shared" si="5"/>
        <v>2</v>
      </c>
      <c r="Q8" s="28">
        <f t="shared" si="6"/>
        <v>2</v>
      </c>
      <c r="R8" s="34">
        <f t="shared" si="7"/>
        <v>1305</v>
      </c>
      <c r="S8" s="39">
        <f t="shared" si="8"/>
        <v>3</v>
      </c>
      <c r="T8" s="36">
        <v>15</v>
      </c>
    </row>
    <row r="9" spans="2:20" ht="19.5" customHeight="1">
      <c r="B9" s="19"/>
      <c r="C9" s="1"/>
      <c r="D9" s="1" t="s">
        <v>143</v>
      </c>
      <c r="E9" s="153" t="s">
        <v>95</v>
      </c>
      <c r="F9" s="23" t="s">
        <v>52</v>
      </c>
      <c r="G9" s="32">
        <v>2</v>
      </c>
      <c r="H9" s="200">
        <v>2</v>
      </c>
      <c r="I9" s="197">
        <f t="shared" si="0"/>
        <v>117</v>
      </c>
      <c r="J9" s="194">
        <f t="shared" si="1"/>
        <v>2</v>
      </c>
      <c r="K9" s="32">
        <v>1</v>
      </c>
      <c r="L9" s="200">
        <v>1</v>
      </c>
      <c r="M9" s="197">
        <f t="shared" si="2"/>
        <v>104</v>
      </c>
      <c r="N9" s="50">
        <f t="shared" si="3"/>
        <v>2.5</v>
      </c>
      <c r="O9" s="44">
        <f t="shared" si="4"/>
        <v>4.5</v>
      </c>
      <c r="P9" s="42">
        <f>SUM(K9,G9)</f>
        <v>3</v>
      </c>
      <c r="Q9" s="28">
        <f t="shared" si="6"/>
        <v>3</v>
      </c>
      <c r="R9" s="34">
        <f t="shared" si="7"/>
        <v>1450</v>
      </c>
      <c r="S9" s="39">
        <f t="shared" si="8"/>
        <v>2</v>
      </c>
      <c r="T9" s="36">
        <v>20</v>
      </c>
    </row>
    <row r="10" spans="2:20" ht="19.5" customHeight="1" thickBot="1">
      <c r="B10" s="20"/>
      <c r="C10" s="21"/>
      <c r="D10" s="21"/>
      <c r="E10" s="169" t="s">
        <v>94</v>
      </c>
      <c r="F10" s="24" t="s">
        <v>57</v>
      </c>
      <c r="G10" s="170"/>
      <c r="H10" s="201"/>
      <c r="I10" s="198">
        <f t="shared" si="0"/>
        <v>0</v>
      </c>
      <c r="J10" s="195">
        <v>8</v>
      </c>
      <c r="K10" s="170"/>
      <c r="L10" s="201"/>
      <c r="M10" s="198">
        <f t="shared" si="2"/>
        <v>0</v>
      </c>
      <c r="N10" s="51">
        <v>8</v>
      </c>
      <c r="O10" s="45">
        <f t="shared" si="4"/>
        <v>16</v>
      </c>
      <c r="P10" s="171">
        <f t="shared" si="5"/>
        <v>0</v>
      </c>
      <c r="Q10" s="172">
        <f t="shared" si="6"/>
        <v>0</v>
      </c>
      <c r="R10" s="35">
        <f t="shared" si="7"/>
        <v>725</v>
      </c>
      <c r="S10" s="40">
        <v>8</v>
      </c>
      <c r="T10" s="36"/>
    </row>
    <row r="11" spans="2:20" ht="19.5" customHeight="1" hidden="1">
      <c r="B11" s="154"/>
      <c r="C11" s="155"/>
      <c r="D11" s="192"/>
      <c r="E11" s="155"/>
      <c r="F11" s="158" t="s">
        <v>60</v>
      </c>
      <c r="G11" s="159">
        <v>-2</v>
      </c>
      <c r="H11" s="159">
        <v>-2</v>
      </c>
      <c r="I11" s="160">
        <f t="shared" si="0"/>
        <v>0</v>
      </c>
      <c r="J11" s="161">
        <f t="shared" si="1"/>
        <v>9.5</v>
      </c>
      <c r="K11" s="159">
        <v>-2</v>
      </c>
      <c r="L11" s="159">
        <v>-2</v>
      </c>
      <c r="M11" s="160">
        <f t="shared" si="2"/>
        <v>0</v>
      </c>
      <c r="N11" s="161">
        <f t="shared" si="3"/>
        <v>9.5</v>
      </c>
      <c r="O11" s="162">
        <f t="shared" si="4"/>
        <v>19</v>
      </c>
      <c r="P11" s="163">
        <f t="shared" si="5"/>
        <v>-4</v>
      </c>
      <c r="Q11" s="164">
        <f t="shared" si="6"/>
        <v>-4</v>
      </c>
      <c r="R11" s="165">
        <f t="shared" si="7"/>
        <v>0</v>
      </c>
      <c r="S11" s="166">
        <f t="shared" si="8"/>
        <v>10</v>
      </c>
      <c r="T11" s="36"/>
    </row>
    <row r="12" spans="2:20" ht="19.5" customHeight="1" hidden="1">
      <c r="B12" s="19"/>
      <c r="C12" s="1"/>
      <c r="D12" s="1"/>
      <c r="E12" s="1"/>
      <c r="F12" s="23" t="s">
        <v>48</v>
      </c>
      <c r="G12" s="32">
        <v>-2</v>
      </c>
      <c r="H12" s="32">
        <v>-2</v>
      </c>
      <c r="I12" s="47">
        <f t="shared" si="0"/>
        <v>0</v>
      </c>
      <c r="J12" s="50">
        <f t="shared" si="1"/>
        <v>9.5</v>
      </c>
      <c r="K12" s="32">
        <v>-2</v>
      </c>
      <c r="L12" s="32">
        <v>-2</v>
      </c>
      <c r="M12" s="47">
        <f t="shared" si="2"/>
        <v>0</v>
      </c>
      <c r="N12" s="50">
        <f t="shared" si="3"/>
        <v>9.5</v>
      </c>
      <c r="O12" s="44">
        <f t="shared" si="4"/>
        <v>19</v>
      </c>
      <c r="P12" s="42">
        <f t="shared" si="5"/>
        <v>-4</v>
      </c>
      <c r="Q12" s="28">
        <f t="shared" si="6"/>
        <v>-4</v>
      </c>
      <c r="R12" s="34">
        <f t="shared" si="7"/>
        <v>0</v>
      </c>
      <c r="S12" s="39">
        <f t="shared" si="8"/>
        <v>10</v>
      </c>
      <c r="T12" s="36"/>
    </row>
    <row r="13" spans="2:20" ht="19.5" customHeight="1" hidden="1">
      <c r="B13" s="19"/>
      <c r="C13" s="1"/>
      <c r="D13" s="1"/>
      <c r="E13" s="1"/>
      <c r="F13" s="23" t="s">
        <v>53</v>
      </c>
      <c r="G13" s="32">
        <v>-2</v>
      </c>
      <c r="H13" s="32">
        <v>-2</v>
      </c>
      <c r="I13" s="47">
        <f t="shared" si="0"/>
        <v>0</v>
      </c>
      <c r="J13" s="50">
        <f t="shared" si="1"/>
        <v>9.5</v>
      </c>
      <c r="K13" s="32">
        <v>-2</v>
      </c>
      <c r="L13" s="32">
        <v>-2</v>
      </c>
      <c r="M13" s="47">
        <f t="shared" si="2"/>
        <v>0</v>
      </c>
      <c r="N13" s="50">
        <f t="shared" si="3"/>
        <v>9.5</v>
      </c>
      <c r="O13" s="44">
        <f t="shared" si="4"/>
        <v>19</v>
      </c>
      <c r="P13" s="42">
        <f t="shared" si="5"/>
        <v>-4</v>
      </c>
      <c r="Q13" s="28">
        <f t="shared" si="6"/>
        <v>-4</v>
      </c>
      <c r="R13" s="34">
        <f t="shared" si="7"/>
        <v>0</v>
      </c>
      <c r="S13" s="39">
        <f t="shared" si="8"/>
        <v>10</v>
      </c>
      <c r="T13" s="36"/>
    </row>
    <row r="14" spans="2:20" ht="19.5" customHeight="1" hidden="1">
      <c r="B14" s="19"/>
      <c r="C14" s="1"/>
      <c r="D14" s="3"/>
      <c r="E14" s="53"/>
      <c r="F14" s="23" t="s">
        <v>56</v>
      </c>
      <c r="G14" s="32">
        <v>-2</v>
      </c>
      <c r="H14" s="32">
        <v>-2</v>
      </c>
      <c r="I14" s="47">
        <f t="shared" si="0"/>
        <v>0</v>
      </c>
      <c r="J14" s="50">
        <f t="shared" si="1"/>
        <v>9.5</v>
      </c>
      <c r="K14" s="32">
        <v>-2</v>
      </c>
      <c r="L14" s="32">
        <v>-2</v>
      </c>
      <c r="M14" s="47">
        <f t="shared" si="2"/>
        <v>0</v>
      </c>
      <c r="N14" s="50">
        <f t="shared" si="3"/>
        <v>9.5</v>
      </c>
      <c r="O14" s="44">
        <f t="shared" si="4"/>
        <v>19</v>
      </c>
      <c r="P14" s="42">
        <f t="shared" si="5"/>
        <v>-4</v>
      </c>
      <c r="Q14" s="28">
        <f t="shared" si="6"/>
        <v>-4</v>
      </c>
      <c r="R14" s="34">
        <f t="shared" si="7"/>
        <v>0</v>
      </c>
      <c r="S14" s="39">
        <f t="shared" si="8"/>
        <v>10</v>
      </c>
      <c r="T14" s="36"/>
    </row>
    <row r="15" spans="2:20" ht="19.5" customHeight="1" hidden="1" thickBot="1">
      <c r="B15" s="20"/>
      <c r="C15" s="21"/>
      <c r="D15" s="21"/>
      <c r="E15" s="54"/>
      <c r="F15" s="24" t="s">
        <v>49</v>
      </c>
      <c r="G15" s="32">
        <v>-2</v>
      </c>
      <c r="H15" s="32">
        <v>-2</v>
      </c>
      <c r="I15" s="48">
        <f t="shared" si="0"/>
        <v>0</v>
      </c>
      <c r="J15" s="50">
        <f t="shared" si="1"/>
        <v>9.5</v>
      </c>
      <c r="K15" s="32">
        <v>-2</v>
      </c>
      <c r="L15" s="32">
        <v>-2</v>
      </c>
      <c r="M15" s="48">
        <f t="shared" si="2"/>
        <v>0</v>
      </c>
      <c r="N15" s="50">
        <f t="shared" si="3"/>
        <v>9.5</v>
      </c>
      <c r="O15" s="45">
        <f t="shared" si="4"/>
        <v>19</v>
      </c>
      <c r="P15" s="171">
        <f t="shared" si="5"/>
        <v>-4</v>
      </c>
      <c r="Q15" s="172">
        <f t="shared" si="6"/>
        <v>-4</v>
      </c>
      <c r="R15" s="35">
        <f t="shared" si="7"/>
        <v>0</v>
      </c>
      <c r="S15" s="39">
        <f t="shared" si="8"/>
        <v>10</v>
      </c>
      <c r="T15" s="37"/>
    </row>
    <row r="16" spans="2:20" ht="12.75">
      <c r="B16" s="86"/>
      <c r="C16" s="86"/>
      <c r="D16" s="86"/>
      <c r="E16" s="86"/>
      <c r="F16" s="86"/>
      <c r="G16" s="86"/>
      <c r="H16" s="86"/>
      <c r="I16" s="86"/>
      <c r="J16" s="86">
        <f>SUM(J4:J15)</f>
        <v>76.5</v>
      </c>
      <c r="K16" s="86"/>
      <c r="L16" s="86"/>
      <c r="M16" s="86"/>
      <c r="N16" s="86">
        <f>SUM(N4:N15)</f>
        <v>76.5</v>
      </c>
      <c r="O16" s="86">
        <f>SUM(O4:O15)</f>
        <v>153</v>
      </c>
      <c r="P16" s="86"/>
      <c r="Q16" s="86"/>
      <c r="R16" s="86"/>
      <c r="S16" s="86">
        <f>SUM(S4:S15)</f>
        <v>79</v>
      </c>
      <c r="T16" s="86">
        <f>SUM(T4:T15)</f>
        <v>70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57421875" style="0" customWidth="1"/>
    <col min="6" max="6" width="0.2890625" style="0" customWidth="1"/>
    <col min="7" max="7" width="7.7109375" style="0" customWidth="1"/>
    <col min="8" max="8" width="6.57421875" style="0" customWidth="1"/>
    <col min="9" max="9" width="10.28125" style="0" hidden="1" customWidth="1"/>
    <col min="10" max="11" width="7.57421875" style="0" customWidth="1"/>
    <col min="12" max="12" width="6.57421875" style="0" customWidth="1"/>
    <col min="13" max="13" width="0" style="0" hidden="1" customWidth="1"/>
    <col min="14" max="14" width="8.00390625" style="0" customWidth="1"/>
    <col min="15" max="15" width="10.57421875" style="0" customWidth="1"/>
    <col min="16" max="17" width="6.57421875" style="0" customWidth="1"/>
    <col min="18" max="18" width="0" style="0" hidden="1" customWidth="1"/>
  </cols>
  <sheetData>
    <row r="1" ht="13.5" thickBot="1"/>
    <row r="2" spans="2:20" ht="18" thickBot="1">
      <c r="B2" s="219" t="s">
        <v>103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2:20" ht="57.75" customHeight="1" thickBot="1">
      <c r="B3" s="220" t="s">
        <v>0</v>
      </c>
      <c r="C3" s="220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05" t="s">
        <v>125</v>
      </c>
      <c r="E4" s="151" t="s">
        <v>110</v>
      </c>
      <c r="F4" s="22" t="s">
        <v>22</v>
      </c>
      <c r="G4" s="29">
        <v>4</v>
      </c>
      <c r="H4" s="199">
        <v>4</v>
      </c>
      <c r="I4" s="46">
        <f aca="true" t="shared" si="0" ref="I4:I15">COUNTIF(G$4:G$15,"&lt;"&amp;G4)*ROWS(G$4:G$15)+COUNTIF(H$4:H$15,"&lt;"&amp;H4)</f>
        <v>104</v>
      </c>
      <c r="J4" s="49">
        <f aca="true" t="shared" si="1" ref="J4:J15">IF(COUNTIF(I$4:I$15,I4)&gt;1,RANK(I4,I$4:I$15,0)+(COUNT(I$4:I$15)+1-RANK(I4,I$4:I$15,0)-RANK(I4,I$4:I$15,1))/2,RANK(I4,I$4:I$15,0)+(COUNT(I$4:I$15)+1-RANK(I4,I$4:I$15,0)-RANK(I4,I$4:I$15,1)))</f>
        <v>3</v>
      </c>
      <c r="K4" s="29">
        <v>1</v>
      </c>
      <c r="L4" s="199">
        <v>1</v>
      </c>
      <c r="M4" s="46">
        <f aca="true" t="shared" si="2" ref="M4:M15">COUNTIF(K$4:K$15,"&lt;"&amp;K4)*ROWS(K$4:K$15)+COUNTIF(L$4:L$15,"&lt;"&amp;L4)</f>
        <v>104</v>
      </c>
      <c r="N4" s="49">
        <f aca="true" t="shared" si="3" ref="N4:N15">IF(COUNTIF(M$4:M$15,M4)&gt;1,RANK(M4,M$4:M$15,0)+(COUNT(M$4:M$15)+1-RANK(M4,M$4:M$15,0)-RANK(M4,M$4:M$15,1))/2,RANK(M4,M$4:M$15,0)+(COUNT(M$4:M$15)+1-RANK(M4,M$4:M$15,0)-RANK(M4,M$4:M$15,1)))</f>
        <v>3</v>
      </c>
      <c r="O4" s="43">
        <f aca="true" t="shared" si="4" ref="O4:O15">SUM(J4,N4)</f>
        <v>6</v>
      </c>
      <c r="P4" s="41">
        <f aca="true" t="shared" si="5" ref="P4:P15">SUM(K4,G4)</f>
        <v>5</v>
      </c>
      <c r="Q4" s="31">
        <f aca="true" t="shared" si="6" ref="Q4:Q15">SUM(L4,H4)</f>
        <v>5</v>
      </c>
      <c r="R4" s="33">
        <f aca="true" t="shared" si="7" ref="R4:R15">(COUNTIF(O$4:O$15,"&gt;"&amp;O4)*ROWS(O$4:O$14)+COUNTIF(P$4:P$15,"&lt;"&amp;P4))*ROWS(O$4:O$15)+COUNTIF(Q$4:Q$15,"&lt;"&amp;Q4)</f>
        <v>1160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3.5</v>
      </c>
      <c r="T4" s="168">
        <v>12.5</v>
      </c>
    </row>
    <row r="5" spans="2:20" ht="19.5" customHeight="1">
      <c r="B5" s="19"/>
      <c r="C5" s="1"/>
      <c r="D5" s="1" t="s">
        <v>122</v>
      </c>
      <c r="E5" s="152" t="s">
        <v>111</v>
      </c>
      <c r="F5" s="23" t="s">
        <v>19</v>
      </c>
      <c r="G5" s="32">
        <v>5</v>
      </c>
      <c r="H5" s="200">
        <v>5</v>
      </c>
      <c r="I5" s="47">
        <f t="shared" si="0"/>
        <v>117</v>
      </c>
      <c r="J5" s="50">
        <f t="shared" si="1"/>
        <v>2</v>
      </c>
      <c r="K5" s="32">
        <v>2</v>
      </c>
      <c r="L5" s="200">
        <v>2</v>
      </c>
      <c r="M5" s="47">
        <f t="shared" si="2"/>
        <v>117</v>
      </c>
      <c r="N5" s="50">
        <f t="shared" si="3"/>
        <v>2</v>
      </c>
      <c r="O5" s="44">
        <f t="shared" si="4"/>
        <v>4</v>
      </c>
      <c r="P5" s="42">
        <f t="shared" si="5"/>
        <v>7</v>
      </c>
      <c r="Q5" s="28">
        <f t="shared" si="6"/>
        <v>7</v>
      </c>
      <c r="R5" s="34">
        <f t="shared" si="7"/>
        <v>1582</v>
      </c>
      <c r="S5" s="39">
        <f t="shared" si="8"/>
        <v>1</v>
      </c>
      <c r="T5" s="36">
        <v>25</v>
      </c>
    </row>
    <row r="6" spans="2:20" ht="19.5" customHeight="1">
      <c r="B6" s="19"/>
      <c r="C6" s="1"/>
      <c r="D6" s="1" t="s">
        <v>121</v>
      </c>
      <c r="E6" s="152" t="s">
        <v>112</v>
      </c>
      <c r="F6" s="23" t="s">
        <v>24</v>
      </c>
      <c r="G6" s="32">
        <v>7</v>
      </c>
      <c r="H6" s="200">
        <v>7</v>
      </c>
      <c r="I6" s="47">
        <f t="shared" si="0"/>
        <v>130</v>
      </c>
      <c r="J6" s="50">
        <f t="shared" si="1"/>
        <v>1</v>
      </c>
      <c r="K6" s="32">
        <v>0</v>
      </c>
      <c r="L6" s="200">
        <v>0</v>
      </c>
      <c r="M6" s="47">
        <f t="shared" si="2"/>
        <v>65</v>
      </c>
      <c r="N6" s="50">
        <f t="shared" si="3"/>
        <v>5</v>
      </c>
      <c r="O6" s="44">
        <f t="shared" si="4"/>
        <v>6</v>
      </c>
      <c r="P6" s="42">
        <f t="shared" si="5"/>
        <v>7</v>
      </c>
      <c r="Q6" s="28">
        <f t="shared" si="6"/>
        <v>7</v>
      </c>
      <c r="R6" s="34">
        <f t="shared" si="7"/>
        <v>1186</v>
      </c>
      <c r="S6" s="39">
        <f t="shared" si="8"/>
        <v>2</v>
      </c>
      <c r="T6" s="36">
        <v>20</v>
      </c>
    </row>
    <row r="7" spans="2:20" ht="19.5" customHeight="1">
      <c r="B7" s="19"/>
      <c r="C7" s="1"/>
      <c r="D7" s="1" t="s">
        <v>137</v>
      </c>
      <c r="E7" s="152" t="s">
        <v>113</v>
      </c>
      <c r="F7" s="23" t="s">
        <v>21</v>
      </c>
      <c r="G7" s="32">
        <v>2</v>
      </c>
      <c r="H7" s="200">
        <v>2</v>
      </c>
      <c r="I7" s="47">
        <f t="shared" si="0"/>
        <v>91</v>
      </c>
      <c r="J7" s="50">
        <f t="shared" si="1"/>
        <v>4</v>
      </c>
      <c r="K7" s="32">
        <v>0</v>
      </c>
      <c r="L7" s="200">
        <v>0</v>
      </c>
      <c r="M7" s="47">
        <f t="shared" si="2"/>
        <v>65</v>
      </c>
      <c r="N7" s="50">
        <f t="shared" si="3"/>
        <v>5</v>
      </c>
      <c r="O7" s="44">
        <f t="shared" si="4"/>
        <v>9</v>
      </c>
      <c r="P7" s="42">
        <f t="shared" si="5"/>
        <v>2</v>
      </c>
      <c r="Q7" s="28">
        <f t="shared" si="6"/>
        <v>2</v>
      </c>
      <c r="R7" s="34">
        <f t="shared" si="7"/>
        <v>1015</v>
      </c>
      <c r="S7" s="39">
        <f t="shared" si="8"/>
        <v>5</v>
      </c>
      <c r="T7" s="36">
        <v>5</v>
      </c>
    </row>
    <row r="8" spans="2:20" ht="19.5" customHeight="1">
      <c r="B8" s="19"/>
      <c r="C8" s="1"/>
      <c r="D8" s="215" t="s">
        <v>123</v>
      </c>
      <c r="E8" s="152" t="s">
        <v>114</v>
      </c>
      <c r="F8" s="23" t="s">
        <v>16</v>
      </c>
      <c r="G8" s="32">
        <v>0</v>
      </c>
      <c r="H8" s="200">
        <v>0</v>
      </c>
      <c r="I8" s="47">
        <f t="shared" si="0"/>
        <v>65</v>
      </c>
      <c r="J8" s="50">
        <f t="shared" si="1"/>
        <v>6</v>
      </c>
      <c r="K8" s="32">
        <v>0</v>
      </c>
      <c r="L8" s="200">
        <v>0</v>
      </c>
      <c r="M8" s="47">
        <f t="shared" si="2"/>
        <v>65</v>
      </c>
      <c r="N8" s="50">
        <f t="shared" si="3"/>
        <v>5</v>
      </c>
      <c r="O8" s="44">
        <f t="shared" si="4"/>
        <v>11</v>
      </c>
      <c r="P8" s="42">
        <f t="shared" si="5"/>
        <v>0</v>
      </c>
      <c r="Q8" s="28">
        <f t="shared" si="6"/>
        <v>0</v>
      </c>
      <c r="R8" s="34">
        <f t="shared" si="7"/>
        <v>857</v>
      </c>
      <c r="S8" s="39">
        <f t="shared" si="8"/>
        <v>6</v>
      </c>
      <c r="T8" s="36"/>
    </row>
    <row r="9" spans="2:20" ht="19.5" customHeight="1">
      <c r="B9" s="19"/>
      <c r="C9" s="1"/>
      <c r="D9" s="1" t="s">
        <v>144</v>
      </c>
      <c r="E9" s="153" t="s">
        <v>95</v>
      </c>
      <c r="F9" s="23" t="s">
        <v>59</v>
      </c>
      <c r="G9" s="32">
        <v>1</v>
      </c>
      <c r="H9" s="200">
        <v>1</v>
      </c>
      <c r="I9" s="47">
        <f t="shared" si="0"/>
        <v>78</v>
      </c>
      <c r="J9" s="50">
        <f t="shared" si="1"/>
        <v>5</v>
      </c>
      <c r="K9" s="32">
        <v>4</v>
      </c>
      <c r="L9" s="200">
        <v>4</v>
      </c>
      <c r="M9" s="47">
        <f t="shared" si="2"/>
        <v>130</v>
      </c>
      <c r="N9" s="50">
        <f t="shared" si="3"/>
        <v>1</v>
      </c>
      <c r="O9" s="44">
        <f t="shared" si="4"/>
        <v>6</v>
      </c>
      <c r="P9" s="42">
        <f t="shared" si="5"/>
        <v>5</v>
      </c>
      <c r="Q9" s="28">
        <f t="shared" si="6"/>
        <v>5</v>
      </c>
      <c r="R9" s="34">
        <f t="shared" si="7"/>
        <v>1160</v>
      </c>
      <c r="S9" s="39">
        <f t="shared" si="8"/>
        <v>3.5</v>
      </c>
      <c r="T9" s="36">
        <v>12.5</v>
      </c>
    </row>
    <row r="10" spans="2:20" ht="19.5" customHeight="1" thickBot="1">
      <c r="B10" s="20"/>
      <c r="C10" s="21"/>
      <c r="D10" s="21"/>
      <c r="E10" s="169" t="s">
        <v>94</v>
      </c>
      <c r="F10" s="24" t="s">
        <v>25</v>
      </c>
      <c r="G10" s="170"/>
      <c r="H10" s="201"/>
      <c r="I10" s="48">
        <f t="shared" si="0"/>
        <v>0</v>
      </c>
      <c r="J10" s="51">
        <v>8</v>
      </c>
      <c r="K10" s="170"/>
      <c r="L10" s="201"/>
      <c r="M10" s="48">
        <f t="shared" si="2"/>
        <v>0</v>
      </c>
      <c r="N10" s="51">
        <v>8</v>
      </c>
      <c r="O10" s="45">
        <f t="shared" si="4"/>
        <v>16</v>
      </c>
      <c r="P10" s="171">
        <f t="shared" si="5"/>
        <v>0</v>
      </c>
      <c r="Q10" s="172">
        <f t="shared" si="6"/>
        <v>0</v>
      </c>
      <c r="R10" s="35">
        <f t="shared" si="7"/>
        <v>725</v>
      </c>
      <c r="S10" s="40">
        <v>8</v>
      </c>
      <c r="T10" s="37"/>
    </row>
    <row r="11" spans="2:20" ht="19.5" customHeight="1" hidden="1">
      <c r="B11" s="154"/>
      <c r="C11" s="155"/>
      <c r="D11" s="155"/>
      <c r="E11" s="155"/>
      <c r="F11" s="158" t="s">
        <v>28</v>
      </c>
      <c r="G11" s="159">
        <v>-2</v>
      </c>
      <c r="H11" s="159">
        <v>-2</v>
      </c>
      <c r="I11" s="160">
        <f t="shared" si="0"/>
        <v>0</v>
      </c>
      <c r="J11" s="161">
        <f t="shared" si="1"/>
        <v>9.5</v>
      </c>
      <c r="K11" s="159">
        <v>-2</v>
      </c>
      <c r="L11" s="159">
        <v>-2</v>
      </c>
      <c r="M11" s="160">
        <f t="shared" si="2"/>
        <v>0</v>
      </c>
      <c r="N11" s="161">
        <f t="shared" si="3"/>
        <v>9.5</v>
      </c>
      <c r="O11" s="162">
        <f t="shared" si="4"/>
        <v>19</v>
      </c>
      <c r="P11" s="163">
        <f t="shared" si="5"/>
        <v>-4</v>
      </c>
      <c r="Q11" s="164">
        <f t="shared" si="6"/>
        <v>-4</v>
      </c>
      <c r="R11" s="165">
        <f t="shared" si="7"/>
        <v>0</v>
      </c>
      <c r="S11" s="166">
        <f t="shared" si="8"/>
        <v>10</v>
      </c>
      <c r="T11" s="167"/>
    </row>
    <row r="12" spans="2:20" ht="19.5" customHeight="1" hidden="1">
      <c r="B12" s="19"/>
      <c r="C12" s="1"/>
      <c r="D12" s="1"/>
      <c r="E12" s="1"/>
      <c r="F12" s="23" t="s">
        <v>30</v>
      </c>
      <c r="G12" s="32">
        <v>-2</v>
      </c>
      <c r="H12" s="32">
        <v>-2</v>
      </c>
      <c r="I12" s="47">
        <f t="shared" si="0"/>
        <v>0</v>
      </c>
      <c r="J12" s="50">
        <f t="shared" si="1"/>
        <v>9.5</v>
      </c>
      <c r="K12" s="32">
        <v>-2</v>
      </c>
      <c r="L12" s="32">
        <v>-2</v>
      </c>
      <c r="M12" s="47">
        <f t="shared" si="2"/>
        <v>0</v>
      </c>
      <c r="N12" s="50">
        <f t="shared" si="3"/>
        <v>9.5</v>
      </c>
      <c r="O12" s="44">
        <f t="shared" si="4"/>
        <v>19</v>
      </c>
      <c r="P12" s="42">
        <f t="shared" si="5"/>
        <v>-4</v>
      </c>
      <c r="Q12" s="28">
        <f t="shared" si="6"/>
        <v>-4</v>
      </c>
      <c r="R12" s="34">
        <f t="shared" si="7"/>
        <v>0</v>
      </c>
      <c r="S12" s="39">
        <f t="shared" si="8"/>
        <v>10</v>
      </c>
      <c r="T12" s="36"/>
    </row>
    <row r="13" spans="2:20" ht="19.5" customHeight="1" hidden="1">
      <c r="B13" s="19"/>
      <c r="C13" s="1"/>
      <c r="D13" s="1"/>
      <c r="E13" s="1"/>
      <c r="F13" s="23" t="s">
        <v>27</v>
      </c>
      <c r="G13" s="32">
        <v>-2</v>
      </c>
      <c r="H13" s="32">
        <v>-2</v>
      </c>
      <c r="I13" s="47">
        <f t="shared" si="0"/>
        <v>0</v>
      </c>
      <c r="J13" s="50">
        <f t="shared" si="1"/>
        <v>9.5</v>
      </c>
      <c r="K13" s="32">
        <v>-2</v>
      </c>
      <c r="L13" s="32">
        <v>-2</v>
      </c>
      <c r="M13" s="47">
        <f t="shared" si="2"/>
        <v>0</v>
      </c>
      <c r="N13" s="50">
        <f t="shared" si="3"/>
        <v>9.5</v>
      </c>
      <c r="O13" s="44">
        <f t="shared" si="4"/>
        <v>19</v>
      </c>
      <c r="P13" s="42">
        <f t="shared" si="5"/>
        <v>-4</v>
      </c>
      <c r="Q13" s="28">
        <f t="shared" si="6"/>
        <v>-4</v>
      </c>
      <c r="R13" s="34">
        <f t="shared" si="7"/>
        <v>0</v>
      </c>
      <c r="S13" s="39">
        <f t="shared" si="8"/>
        <v>10</v>
      </c>
      <c r="T13" s="36"/>
    </row>
    <row r="14" spans="2:20" ht="19.5" customHeight="1" hidden="1">
      <c r="B14" s="19"/>
      <c r="C14" s="1"/>
      <c r="D14" s="3"/>
      <c r="E14" s="53"/>
      <c r="F14" s="23" t="s">
        <v>15</v>
      </c>
      <c r="G14" s="32">
        <v>-2</v>
      </c>
      <c r="H14" s="32">
        <v>-2</v>
      </c>
      <c r="I14" s="47">
        <f t="shared" si="0"/>
        <v>0</v>
      </c>
      <c r="J14" s="50">
        <f t="shared" si="1"/>
        <v>9.5</v>
      </c>
      <c r="K14" s="32">
        <v>-2</v>
      </c>
      <c r="L14" s="32">
        <v>-2</v>
      </c>
      <c r="M14" s="47">
        <f t="shared" si="2"/>
        <v>0</v>
      </c>
      <c r="N14" s="50">
        <f t="shared" si="3"/>
        <v>9.5</v>
      </c>
      <c r="O14" s="44">
        <f t="shared" si="4"/>
        <v>19</v>
      </c>
      <c r="P14" s="42">
        <f t="shared" si="5"/>
        <v>-4</v>
      </c>
      <c r="Q14" s="28">
        <f t="shared" si="6"/>
        <v>-4</v>
      </c>
      <c r="R14" s="34">
        <f t="shared" si="7"/>
        <v>0</v>
      </c>
      <c r="S14" s="39">
        <f t="shared" si="8"/>
        <v>10</v>
      </c>
      <c r="T14" s="36"/>
    </row>
    <row r="15" spans="2:20" ht="19.5" customHeight="1" hidden="1" thickBot="1">
      <c r="B15" s="20"/>
      <c r="C15" s="21"/>
      <c r="D15" s="21"/>
      <c r="E15" s="54"/>
      <c r="F15" s="24" t="s">
        <v>18</v>
      </c>
      <c r="G15" s="32">
        <v>-2</v>
      </c>
      <c r="H15" s="32">
        <v>-2</v>
      </c>
      <c r="I15" s="48">
        <f t="shared" si="0"/>
        <v>0</v>
      </c>
      <c r="J15" s="50">
        <f t="shared" si="1"/>
        <v>9.5</v>
      </c>
      <c r="K15" s="32">
        <v>-2</v>
      </c>
      <c r="L15" s="32">
        <v>-2</v>
      </c>
      <c r="M15" s="48">
        <f t="shared" si="2"/>
        <v>0</v>
      </c>
      <c r="N15" s="50">
        <f t="shared" si="3"/>
        <v>9.5</v>
      </c>
      <c r="O15" s="45">
        <f t="shared" si="4"/>
        <v>19</v>
      </c>
      <c r="P15" s="171">
        <f t="shared" si="5"/>
        <v>-4</v>
      </c>
      <c r="Q15" s="172">
        <f t="shared" si="6"/>
        <v>-4</v>
      </c>
      <c r="R15" s="35">
        <f t="shared" si="7"/>
        <v>0</v>
      </c>
      <c r="S15" s="39">
        <f t="shared" si="8"/>
        <v>10</v>
      </c>
      <c r="T15" s="37"/>
    </row>
    <row r="16" spans="2:20" ht="12.75">
      <c r="B16" s="86"/>
      <c r="C16" s="86"/>
      <c r="D16" s="86"/>
      <c r="E16" s="86"/>
      <c r="F16" s="86"/>
      <c r="G16" s="86"/>
      <c r="H16" s="86"/>
      <c r="I16" s="86"/>
      <c r="J16" s="86">
        <f>SUM(J4:J15)</f>
        <v>76.5</v>
      </c>
      <c r="K16" s="86"/>
      <c r="L16" s="86"/>
      <c r="M16" s="86"/>
      <c r="N16" s="86">
        <f>SUM(N4:N15)</f>
        <v>76.5</v>
      </c>
      <c r="O16" s="86">
        <f>SUM(O4:O15)</f>
        <v>153</v>
      </c>
      <c r="P16" s="86"/>
      <c r="Q16" s="86"/>
      <c r="R16" s="86"/>
      <c r="S16" s="86"/>
      <c r="T16" s="86">
        <f>SUM(T4:T15)</f>
        <v>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D5" sqref="D5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4.421875" style="0" customWidth="1"/>
    <col min="6" max="6" width="0.42578125" style="0" hidden="1" customWidth="1"/>
    <col min="7" max="7" width="7.8515625" style="0" customWidth="1"/>
    <col min="8" max="8" width="7.7109375" style="0" customWidth="1"/>
    <col min="9" max="9" width="10.28125" style="0" hidden="1" customWidth="1"/>
    <col min="11" max="11" width="7.57421875" style="0" customWidth="1"/>
    <col min="12" max="12" width="6.8515625" style="0" customWidth="1"/>
    <col min="13" max="13" width="0" style="0" hidden="1" customWidth="1"/>
    <col min="14" max="14" width="9.421875" style="0" customWidth="1"/>
    <col min="15" max="15" width="10.57421875" style="0" customWidth="1"/>
    <col min="16" max="16" width="8.28125" style="0" customWidth="1"/>
    <col min="17" max="17" width="7.8515625" style="0" customWidth="1"/>
    <col min="18" max="18" width="0" style="0" hidden="1" customWidth="1"/>
  </cols>
  <sheetData>
    <row r="1" ht="13.5" thickBot="1"/>
    <row r="2" spans="2:20" ht="18" thickBot="1">
      <c r="B2" s="219" t="s">
        <v>109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2:20" ht="60.75" customHeight="1" thickBot="1">
      <c r="B3" s="220" t="s">
        <v>0</v>
      </c>
      <c r="C3" s="220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7" t="s">
        <v>129</v>
      </c>
      <c r="E4" s="151" t="s">
        <v>110</v>
      </c>
      <c r="F4" s="22" t="s">
        <v>39</v>
      </c>
      <c r="G4" s="29">
        <v>0</v>
      </c>
      <c r="H4" s="199">
        <v>0</v>
      </c>
      <c r="I4" s="46">
        <f aca="true" t="shared" si="0" ref="I4:I15">COUNTIF(G$4:G$15,"&lt;"&amp;G4)*ROWS(G$4:G$15)+COUNTIF(H$4:H$15,"&lt;"&amp;H4)</f>
        <v>65</v>
      </c>
      <c r="J4" s="49">
        <f aca="true" t="shared" si="1" ref="J4:J15">IF(COUNTIF(I$4:I$15,I4)&gt;1,RANK(I4,I$4:I$15,0)+(COUNT(I$4:I$15)+1-RANK(I4,I$4:I$15,0)-RANK(I4,I$4:I$15,1))/2,RANK(I4,I$4:I$15,0)+(COUNT(I$4:I$15)+1-RANK(I4,I$4:I$15,0)-RANK(I4,I$4:I$15,1)))</f>
        <v>4.5</v>
      </c>
      <c r="K4" s="29">
        <v>2</v>
      </c>
      <c r="L4" s="199">
        <v>2</v>
      </c>
      <c r="M4" s="46">
        <f aca="true" t="shared" si="2" ref="M4:M15">COUNTIF(K$4:K$15,"&lt;"&amp;K4)*ROWS(K$4:K$15)+COUNTIF(L$4:L$15,"&lt;"&amp;L4)</f>
        <v>65</v>
      </c>
      <c r="N4" s="49">
        <f aca="true" t="shared" si="3" ref="N4:N15">IF(COUNTIF(M$4:M$15,M4)&gt;1,RANK(M4,M$4:M$15,0)+(COUNT(M$4:M$15)+1-RANK(M4,M$4:M$15,0)-RANK(M4,M$4:M$15,1))/2,RANK(M4,M$4:M$15,0)+(COUNT(M$4:M$15)+1-RANK(M4,M$4:M$15,0)-RANK(M4,M$4:M$15,1)))</f>
        <v>4.5</v>
      </c>
      <c r="O4" s="43">
        <f aca="true" t="shared" si="4" ref="O4:O15">SUM(J4,N4)</f>
        <v>9</v>
      </c>
      <c r="P4" s="41">
        <f aca="true" t="shared" si="5" ref="P4:P15">SUM(K4,G4)</f>
        <v>2</v>
      </c>
      <c r="Q4" s="31">
        <f aca="true" t="shared" si="6" ref="Q4:Q15">SUM(L4,H4)</f>
        <v>2</v>
      </c>
      <c r="R4" s="33">
        <f aca="true" t="shared" si="7" ref="R4:R15">(COUNTIF(O$4:O$15,"&gt;"&amp;O4)*ROWS(O$4:O$14)+COUNTIF(P$4:P$15,"&lt;"&amp;P4))*ROWS(O$4:O$15)+COUNTIF(Q$4:Q$15,"&lt;"&amp;Q4)</f>
        <v>1015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5</v>
      </c>
      <c r="T4" s="168">
        <v>5</v>
      </c>
    </row>
    <row r="5" spans="2:20" ht="19.5" customHeight="1">
      <c r="B5" s="19"/>
      <c r="C5" s="1"/>
      <c r="D5" s="1" t="s">
        <v>130</v>
      </c>
      <c r="E5" s="152" t="s">
        <v>111</v>
      </c>
      <c r="F5" s="23" t="s">
        <v>46</v>
      </c>
      <c r="G5" s="32">
        <v>1</v>
      </c>
      <c r="H5" s="200">
        <v>1</v>
      </c>
      <c r="I5" s="47">
        <f t="shared" si="0"/>
        <v>91</v>
      </c>
      <c r="J5" s="50">
        <f t="shared" si="1"/>
        <v>2</v>
      </c>
      <c r="K5" s="32">
        <v>4</v>
      </c>
      <c r="L5" s="200">
        <v>4</v>
      </c>
      <c r="M5" s="47">
        <f t="shared" si="2"/>
        <v>117</v>
      </c>
      <c r="N5" s="50">
        <f t="shared" si="3"/>
        <v>1</v>
      </c>
      <c r="O5" s="44">
        <f t="shared" si="4"/>
        <v>3</v>
      </c>
      <c r="P5" s="42">
        <f t="shared" si="5"/>
        <v>5</v>
      </c>
      <c r="Q5" s="28">
        <f t="shared" si="6"/>
        <v>5</v>
      </c>
      <c r="R5" s="34">
        <f t="shared" si="7"/>
        <v>1595</v>
      </c>
      <c r="S5" s="39">
        <f t="shared" si="8"/>
        <v>1</v>
      </c>
      <c r="T5" s="36">
        <v>25</v>
      </c>
    </row>
    <row r="6" spans="2:20" ht="19.5" customHeight="1">
      <c r="B6" s="19"/>
      <c r="C6" s="1"/>
      <c r="D6" s="1" t="s">
        <v>131</v>
      </c>
      <c r="E6" s="152" t="s">
        <v>112</v>
      </c>
      <c r="F6" s="23" t="s">
        <v>38</v>
      </c>
      <c r="G6" s="32">
        <v>1</v>
      </c>
      <c r="H6" s="200">
        <v>1</v>
      </c>
      <c r="I6" s="47">
        <f t="shared" si="0"/>
        <v>91</v>
      </c>
      <c r="J6" s="50">
        <f t="shared" si="1"/>
        <v>2</v>
      </c>
      <c r="K6" s="32">
        <v>3</v>
      </c>
      <c r="L6" s="200">
        <v>3</v>
      </c>
      <c r="M6" s="47">
        <f t="shared" si="2"/>
        <v>91</v>
      </c>
      <c r="N6" s="50">
        <f t="shared" si="3"/>
        <v>2.5</v>
      </c>
      <c r="O6" s="44">
        <f t="shared" si="4"/>
        <v>4.5</v>
      </c>
      <c r="P6" s="42">
        <f t="shared" si="5"/>
        <v>4</v>
      </c>
      <c r="Q6" s="28">
        <f t="shared" si="6"/>
        <v>4</v>
      </c>
      <c r="R6" s="34">
        <f t="shared" si="7"/>
        <v>1450</v>
      </c>
      <c r="S6" s="39">
        <f t="shared" si="8"/>
        <v>2</v>
      </c>
      <c r="T6" s="36">
        <v>20</v>
      </c>
    </row>
    <row r="7" spans="2:20" ht="19.5" customHeight="1">
      <c r="B7" s="19"/>
      <c r="C7" s="1"/>
      <c r="D7" s="2" t="s">
        <v>132</v>
      </c>
      <c r="E7" s="152" t="s">
        <v>113</v>
      </c>
      <c r="F7" s="23" t="s">
        <v>36</v>
      </c>
      <c r="G7" s="32">
        <v>0</v>
      </c>
      <c r="H7" s="200">
        <v>0</v>
      </c>
      <c r="I7" s="47">
        <f t="shared" si="0"/>
        <v>65</v>
      </c>
      <c r="J7" s="50">
        <f t="shared" si="1"/>
        <v>4.5</v>
      </c>
      <c r="K7" s="32">
        <v>3</v>
      </c>
      <c r="L7" s="200">
        <v>3</v>
      </c>
      <c r="M7" s="47">
        <f t="shared" si="2"/>
        <v>91</v>
      </c>
      <c r="N7" s="50">
        <f t="shared" si="3"/>
        <v>2.5</v>
      </c>
      <c r="O7" s="44">
        <f t="shared" si="4"/>
        <v>7</v>
      </c>
      <c r="P7" s="42">
        <f t="shared" si="5"/>
        <v>3</v>
      </c>
      <c r="Q7" s="28">
        <f t="shared" si="6"/>
        <v>3</v>
      </c>
      <c r="R7" s="34">
        <f t="shared" si="7"/>
        <v>1160</v>
      </c>
      <c r="S7" s="39">
        <f t="shared" si="8"/>
        <v>4</v>
      </c>
      <c r="T7" s="36">
        <v>10</v>
      </c>
    </row>
    <row r="8" spans="2:20" ht="19.5" customHeight="1">
      <c r="B8" s="19"/>
      <c r="C8" s="1"/>
      <c r="D8" s="1" t="s">
        <v>133</v>
      </c>
      <c r="E8" s="152" t="s">
        <v>114</v>
      </c>
      <c r="F8" s="23" t="s">
        <v>42</v>
      </c>
      <c r="G8" s="32">
        <v>1</v>
      </c>
      <c r="H8" s="200">
        <v>1</v>
      </c>
      <c r="I8" s="47">
        <f t="shared" si="0"/>
        <v>91</v>
      </c>
      <c r="J8" s="50">
        <f t="shared" si="1"/>
        <v>2</v>
      </c>
      <c r="K8" s="32">
        <v>2</v>
      </c>
      <c r="L8" s="200">
        <v>2</v>
      </c>
      <c r="M8" s="47">
        <f t="shared" si="2"/>
        <v>65</v>
      </c>
      <c r="N8" s="50">
        <f t="shared" si="3"/>
        <v>4.5</v>
      </c>
      <c r="O8" s="44">
        <f t="shared" si="4"/>
        <v>6.5</v>
      </c>
      <c r="P8" s="42">
        <f t="shared" si="5"/>
        <v>3</v>
      </c>
      <c r="Q8" s="28">
        <f t="shared" si="6"/>
        <v>3</v>
      </c>
      <c r="R8" s="34">
        <f t="shared" si="7"/>
        <v>1292</v>
      </c>
      <c r="S8" s="39">
        <f t="shared" si="8"/>
        <v>3</v>
      </c>
      <c r="T8" s="36">
        <v>15</v>
      </c>
    </row>
    <row r="9" spans="2:20" ht="19.5" customHeight="1">
      <c r="B9" s="19"/>
      <c r="C9" s="1"/>
      <c r="D9" s="1"/>
      <c r="E9" s="153" t="s">
        <v>95</v>
      </c>
      <c r="F9" s="23" t="s">
        <v>44</v>
      </c>
      <c r="G9" s="32"/>
      <c r="H9" s="200"/>
      <c r="I9" s="47">
        <f t="shared" si="0"/>
        <v>0</v>
      </c>
      <c r="J9" s="50">
        <v>8</v>
      </c>
      <c r="K9" s="32"/>
      <c r="L9" s="200"/>
      <c r="M9" s="47">
        <f t="shared" si="2"/>
        <v>0</v>
      </c>
      <c r="N9" s="50">
        <v>8</v>
      </c>
      <c r="O9" s="44">
        <f t="shared" si="4"/>
        <v>16</v>
      </c>
      <c r="P9" s="42">
        <f t="shared" si="5"/>
        <v>0</v>
      </c>
      <c r="Q9" s="28">
        <f t="shared" si="6"/>
        <v>0</v>
      </c>
      <c r="R9" s="34">
        <f t="shared" si="7"/>
        <v>725</v>
      </c>
      <c r="S9" s="39">
        <v>8</v>
      </c>
      <c r="T9" s="36"/>
    </row>
    <row r="10" spans="2:20" ht="19.5" customHeight="1" thickBot="1">
      <c r="B10" s="20"/>
      <c r="C10" s="21"/>
      <c r="D10" s="21"/>
      <c r="E10" s="169" t="s">
        <v>94</v>
      </c>
      <c r="F10" s="24" t="s">
        <v>43</v>
      </c>
      <c r="G10" s="170"/>
      <c r="H10" s="201"/>
      <c r="I10" s="48">
        <f t="shared" si="0"/>
        <v>0</v>
      </c>
      <c r="J10" s="51">
        <v>8</v>
      </c>
      <c r="K10" s="170"/>
      <c r="L10" s="201"/>
      <c r="M10" s="48">
        <f t="shared" si="2"/>
        <v>0</v>
      </c>
      <c r="N10" s="51">
        <v>8</v>
      </c>
      <c r="O10" s="45">
        <f t="shared" si="4"/>
        <v>16</v>
      </c>
      <c r="P10" s="171">
        <f t="shared" si="5"/>
        <v>0</v>
      </c>
      <c r="Q10" s="172">
        <f t="shared" si="6"/>
        <v>0</v>
      </c>
      <c r="R10" s="35">
        <f t="shared" si="7"/>
        <v>725</v>
      </c>
      <c r="S10" s="40">
        <v>8</v>
      </c>
      <c r="T10" s="37"/>
    </row>
    <row r="11" spans="2:20" ht="19.5" customHeight="1" hidden="1">
      <c r="B11" s="154"/>
      <c r="C11" s="155"/>
      <c r="D11" s="155"/>
      <c r="E11" s="155"/>
      <c r="F11" s="158" t="s">
        <v>41</v>
      </c>
      <c r="G11" s="159">
        <v>-2</v>
      </c>
      <c r="H11" s="159">
        <v>-2</v>
      </c>
      <c r="I11" s="160">
        <f t="shared" si="0"/>
        <v>0</v>
      </c>
      <c r="J11" s="161">
        <f t="shared" si="1"/>
        <v>9</v>
      </c>
      <c r="K11" s="159">
        <v>-2</v>
      </c>
      <c r="L11" s="159">
        <v>-2</v>
      </c>
      <c r="M11" s="160">
        <f t="shared" si="2"/>
        <v>0</v>
      </c>
      <c r="N11" s="161">
        <f t="shared" si="3"/>
        <v>9</v>
      </c>
      <c r="O11" s="162">
        <f t="shared" si="4"/>
        <v>18</v>
      </c>
      <c r="P11" s="163">
        <f t="shared" si="5"/>
        <v>-4</v>
      </c>
      <c r="Q11" s="164">
        <f t="shared" si="6"/>
        <v>-4</v>
      </c>
      <c r="R11" s="165">
        <f t="shared" si="7"/>
        <v>0</v>
      </c>
      <c r="S11" s="166">
        <f t="shared" si="8"/>
        <v>10</v>
      </c>
      <c r="T11" s="167"/>
    </row>
    <row r="12" spans="2:20" ht="19.5" customHeight="1" hidden="1">
      <c r="B12" s="19"/>
      <c r="C12" s="1"/>
      <c r="D12" s="1"/>
      <c r="E12" s="1"/>
      <c r="F12" s="23" t="s">
        <v>40</v>
      </c>
      <c r="G12" s="32">
        <v>-2</v>
      </c>
      <c r="H12" s="32">
        <v>-2</v>
      </c>
      <c r="I12" s="47">
        <f t="shared" si="0"/>
        <v>0</v>
      </c>
      <c r="J12" s="50">
        <f t="shared" si="1"/>
        <v>9</v>
      </c>
      <c r="K12" s="32">
        <v>-2</v>
      </c>
      <c r="L12" s="32">
        <v>-2</v>
      </c>
      <c r="M12" s="47">
        <f t="shared" si="2"/>
        <v>0</v>
      </c>
      <c r="N12" s="50">
        <f t="shared" si="3"/>
        <v>9</v>
      </c>
      <c r="O12" s="44">
        <f t="shared" si="4"/>
        <v>18</v>
      </c>
      <c r="P12" s="42">
        <f t="shared" si="5"/>
        <v>-4</v>
      </c>
      <c r="Q12" s="28">
        <f t="shared" si="6"/>
        <v>-4</v>
      </c>
      <c r="R12" s="34">
        <f t="shared" si="7"/>
        <v>0</v>
      </c>
      <c r="S12" s="39">
        <f t="shared" si="8"/>
        <v>10</v>
      </c>
      <c r="T12" s="36"/>
    </row>
    <row r="13" spans="2:20" ht="19.5" customHeight="1" hidden="1">
      <c r="B13" s="19"/>
      <c r="C13" s="1"/>
      <c r="D13" s="1"/>
      <c r="E13" s="1"/>
      <c r="F13" s="23" t="s">
        <v>45</v>
      </c>
      <c r="G13" s="32">
        <v>-2</v>
      </c>
      <c r="H13" s="32">
        <v>-2</v>
      </c>
      <c r="I13" s="47">
        <f t="shared" si="0"/>
        <v>0</v>
      </c>
      <c r="J13" s="50">
        <f t="shared" si="1"/>
        <v>9</v>
      </c>
      <c r="K13" s="32">
        <v>-2</v>
      </c>
      <c r="L13" s="32">
        <v>-2</v>
      </c>
      <c r="M13" s="47">
        <f t="shared" si="2"/>
        <v>0</v>
      </c>
      <c r="N13" s="50">
        <f t="shared" si="3"/>
        <v>9</v>
      </c>
      <c r="O13" s="44">
        <f t="shared" si="4"/>
        <v>18</v>
      </c>
      <c r="P13" s="42">
        <f t="shared" si="5"/>
        <v>-4</v>
      </c>
      <c r="Q13" s="28">
        <f t="shared" si="6"/>
        <v>-4</v>
      </c>
      <c r="R13" s="34">
        <f t="shared" si="7"/>
        <v>0</v>
      </c>
      <c r="S13" s="39">
        <f t="shared" si="8"/>
        <v>10</v>
      </c>
      <c r="T13" s="36"/>
    </row>
    <row r="14" spans="2:20" ht="19.5" customHeight="1" hidden="1">
      <c r="B14" s="19"/>
      <c r="C14" s="1"/>
      <c r="D14" s="3"/>
      <c r="E14" s="53"/>
      <c r="F14" s="23" t="s">
        <v>47</v>
      </c>
      <c r="G14" s="32">
        <v>-2</v>
      </c>
      <c r="H14" s="32">
        <v>-2</v>
      </c>
      <c r="I14" s="47">
        <f t="shared" si="0"/>
        <v>0</v>
      </c>
      <c r="J14" s="50">
        <f t="shared" si="1"/>
        <v>9</v>
      </c>
      <c r="K14" s="32">
        <v>-2</v>
      </c>
      <c r="L14" s="32">
        <v>-2</v>
      </c>
      <c r="M14" s="47">
        <f t="shared" si="2"/>
        <v>0</v>
      </c>
      <c r="N14" s="50">
        <f t="shared" si="3"/>
        <v>9</v>
      </c>
      <c r="O14" s="44">
        <f t="shared" si="4"/>
        <v>18</v>
      </c>
      <c r="P14" s="96">
        <f t="shared" si="5"/>
        <v>-4</v>
      </c>
      <c r="Q14" s="97">
        <f t="shared" si="6"/>
        <v>-4</v>
      </c>
      <c r="R14" s="34">
        <f t="shared" si="7"/>
        <v>0</v>
      </c>
      <c r="S14" s="39">
        <f t="shared" si="8"/>
        <v>10</v>
      </c>
      <c r="T14" s="36"/>
    </row>
    <row r="15" spans="2:20" ht="19.5" customHeight="1" hidden="1" thickBot="1">
      <c r="B15" s="20"/>
      <c r="C15" s="21"/>
      <c r="D15" s="21"/>
      <c r="E15" s="54"/>
      <c r="F15" s="24" t="s">
        <v>37</v>
      </c>
      <c r="G15" s="32">
        <v>-2</v>
      </c>
      <c r="H15" s="32">
        <v>-2</v>
      </c>
      <c r="I15" s="48">
        <f t="shared" si="0"/>
        <v>0</v>
      </c>
      <c r="J15" s="50">
        <f t="shared" si="1"/>
        <v>9</v>
      </c>
      <c r="K15" s="32">
        <v>-2</v>
      </c>
      <c r="L15" s="32">
        <v>-2</v>
      </c>
      <c r="M15" s="48">
        <f t="shared" si="2"/>
        <v>0</v>
      </c>
      <c r="N15" s="50">
        <f t="shared" si="3"/>
        <v>9</v>
      </c>
      <c r="O15" s="45">
        <f t="shared" si="4"/>
        <v>18</v>
      </c>
      <c r="P15" s="98">
        <f t="shared" si="5"/>
        <v>-4</v>
      </c>
      <c r="Q15" s="99">
        <f t="shared" si="6"/>
        <v>-4</v>
      </c>
      <c r="R15" s="35">
        <f t="shared" si="7"/>
        <v>0</v>
      </c>
      <c r="S15" s="39">
        <f t="shared" si="8"/>
        <v>10</v>
      </c>
      <c r="T15" s="37"/>
    </row>
    <row r="16" spans="2:20" ht="12.75">
      <c r="B16" s="86"/>
      <c r="C16" s="86"/>
      <c r="D16" s="86"/>
      <c r="E16" s="86"/>
      <c r="F16" s="86"/>
      <c r="G16" s="86"/>
      <c r="H16" s="86"/>
      <c r="I16" s="86"/>
      <c r="J16" s="86">
        <f>SUM(J4:J15)</f>
        <v>76</v>
      </c>
      <c r="K16" s="86"/>
      <c r="L16" s="86"/>
      <c r="M16" s="86"/>
      <c r="N16" s="86">
        <f>SUM(N4:N15)</f>
        <v>76</v>
      </c>
      <c r="O16" s="86">
        <f>SUM(O4:O15)</f>
        <v>152</v>
      </c>
      <c r="P16" s="86"/>
      <c r="Q16" s="86"/>
      <c r="R16" s="86"/>
      <c r="S16" s="86">
        <f>SUM(S4:S15)</f>
        <v>81</v>
      </c>
      <c r="T16" s="86">
        <f>SUM(T4:T15)</f>
        <v>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D7" sqref="D7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4.8515625" style="0" customWidth="1"/>
    <col min="6" max="6" width="0.42578125" style="0" hidden="1" customWidth="1"/>
    <col min="7" max="7" width="8.57421875" style="0" customWidth="1"/>
    <col min="8" max="8" width="7.00390625" style="0" customWidth="1"/>
    <col min="9" max="9" width="10.28125" style="0" hidden="1" customWidth="1"/>
    <col min="11" max="11" width="7.140625" style="0" customWidth="1"/>
    <col min="12" max="12" width="7.8515625" style="0" customWidth="1"/>
    <col min="13" max="13" width="0" style="0" hidden="1" customWidth="1"/>
    <col min="14" max="14" width="9.28125" style="0" customWidth="1"/>
    <col min="15" max="15" width="10.57421875" style="0" customWidth="1"/>
    <col min="16" max="16" width="7.8515625" style="0" customWidth="1"/>
    <col min="17" max="17" width="7.140625" style="0" customWidth="1"/>
    <col min="18" max="18" width="0" style="0" hidden="1" customWidth="1"/>
  </cols>
  <sheetData>
    <row r="1" ht="13.5" thickBot="1"/>
    <row r="2" spans="2:20" ht="18" thickBot="1">
      <c r="B2" s="219" t="s">
        <v>102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2:20" ht="60.75" customHeight="1" thickBot="1">
      <c r="B3" s="220" t="s">
        <v>0</v>
      </c>
      <c r="C3" s="220"/>
      <c r="D3" s="8" t="s">
        <v>1</v>
      </c>
      <c r="E3" s="8" t="s">
        <v>2</v>
      </c>
      <c r="F3" s="9" t="s">
        <v>3</v>
      </c>
      <c r="G3" s="10" t="s">
        <v>4</v>
      </c>
      <c r="H3" s="11" t="s">
        <v>5</v>
      </c>
      <c r="I3" s="12"/>
      <c r="J3" s="13" t="s">
        <v>6</v>
      </c>
      <c r="K3" s="10" t="s">
        <v>7</v>
      </c>
      <c r="L3" s="11" t="s">
        <v>8</v>
      </c>
      <c r="M3" s="12"/>
      <c r="N3" s="12" t="s">
        <v>9</v>
      </c>
      <c r="O3" s="25" t="s">
        <v>10</v>
      </c>
      <c r="P3" s="26" t="s">
        <v>11</v>
      </c>
      <c r="Q3" s="27" t="s">
        <v>12</v>
      </c>
      <c r="R3" s="14"/>
      <c r="S3" s="15" t="s">
        <v>13</v>
      </c>
      <c r="T3" s="13" t="s">
        <v>14</v>
      </c>
    </row>
    <row r="4" spans="2:20" ht="19.5" customHeight="1">
      <c r="B4" s="16"/>
      <c r="C4" s="17"/>
      <c r="D4" s="17" t="s">
        <v>145</v>
      </c>
      <c r="E4" s="151" t="s">
        <v>110</v>
      </c>
      <c r="F4" s="22" t="s">
        <v>34</v>
      </c>
      <c r="G4" s="29">
        <v>24</v>
      </c>
      <c r="H4" s="199">
        <v>24</v>
      </c>
      <c r="I4" s="46">
        <f aca="true" t="shared" si="0" ref="I4:I15">COUNTIF(G$4:G$15,"&lt;"&amp;G4)*ROWS(G$4:G$15)+COUNTIF(H$4:H$15,"&lt;"&amp;H4)</f>
        <v>117</v>
      </c>
      <c r="J4" s="49">
        <f aca="true" t="shared" si="1" ref="J4:J15">IF(COUNTIF(I$4:I$15,I4)&gt;1,RANK(I4,I$4:I$15,0)+(COUNT(I$4:I$15)+1-RANK(I4,I$4:I$15,0)-RANK(I4,I$4:I$15,1))/2,RANK(I4,I$4:I$15,0)+(COUNT(I$4:I$15)+1-RANK(I4,I$4:I$15,0)-RANK(I4,I$4:I$15,1)))</f>
        <v>1</v>
      </c>
      <c r="K4" s="29">
        <v>4</v>
      </c>
      <c r="L4" s="199">
        <v>4</v>
      </c>
      <c r="M4" s="46">
        <f aca="true" t="shared" si="2" ref="M4:M15">COUNTIF(K$4:K$15,"&lt;"&amp;K4)*ROWS(K$4:K$15)+COUNTIF(L$4:L$15,"&lt;"&amp;L4)</f>
        <v>104</v>
      </c>
      <c r="N4" s="49">
        <f aca="true" t="shared" si="3" ref="N4:N15">IF(COUNTIF(M$4:M$15,M4)&gt;1,RANK(M4,M$4:M$15,0)+(COUNT(M$4:M$15)+1-RANK(M4,M$4:M$15,0)-RANK(M4,M$4:M$15,1))/2,RANK(M4,M$4:M$15,0)+(COUNT(M$4:M$15)+1-RANK(M4,M$4:M$15,0)-RANK(M4,M$4:M$15,1)))</f>
        <v>2</v>
      </c>
      <c r="O4" s="43">
        <f aca="true" t="shared" si="4" ref="O4:O15">SUM(J4,N4)</f>
        <v>3</v>
      </c>
      <c r="P4" s="41">
        <f aca="true" t="shared" si="5" ref="P4:P15">SUM(K4,G4)</f>
        <v>28</v>
      </c>
      <c r="Q4" s="31">
        <f aca="true" t="shared" si="6" ref="Q4:Q15">SUM(L4,H4)</f>
        <v>28</v>
      </c>
      <c r="R4" s="33">
        <f aca="true" t="shared" si="7" ref="R4:R15">(COUNTIF(O$4:O$15,"&gt;"&amp;O4)*ROWS(O$4:O$14)+COUNTIF(P$4:P$15,"&lt;"&amp;P4))*ROWS(O$4:O$15)+COUNTIF(Q$4:Q$15,"&lt;"&amp;Q4)</f>
        <v>1463</v>
      </c>
      <c r="S4" s="38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36">
        <v>25</v>
      </c>
    </row>
    <row r="5" spans="2:20" ht="19.5" customHeight="1">
      <c r="B5" s="19"/>
      <c r="C5" s="1"/>
      <c r="D5" s="1" t="s">
        <v>126</v>
      </c>
      <c r="E5" s="152" t="s">
        <v>111</v>
      </c>
      <c r="F5" s="23" t="s">
        <v>26</v>
      </c>
      <c r="G5" s="32">
        <v>2</v>
      </c>
      <c r="H5" s="200">
        <v>2</v>
      </c>
      <c r="I5" s="47">
        <f t="shared" si="0"/>
        <v>78</v>
      </c>
      <c r="J5" s="50">
        <f t="shared" si="1"/>
        <v>3.5</v>
      </c>
      <c r="K5" s="32">
        <v>2</v>
      </c>
      <c r="L5" s="200">
        <v>2</v>
      </c>
      <c r="M5" s="47">
        <f t="shared" si="2"/>
        <v>91</v>
      </c>
      <c r="N5" s="50">
        <f t="shared" si="3"/>
        <v>3</v>
      </c>
      <c r="O5" s="44">
        <f t="shared" si="4"/>
        <v>6.5</v>
      </c>
      <c r="P5" s="42">
        <f t="shared" si="5"/>
        <v>4</v>
      </c>
      <c r="Q5" s="28">
        <f t="shared" si="6"/>
        <v>4</v>
      </c>
      <c r="R5" s="34">
        <f t="shared" si="7"/>
        <v>1305</v>
      </c>
      <c r="S5" s="39">
        <f t="shared" si="8"/>
        <v>3</v>
      </c>
      <c r="T5" s="36">
        <v>15</v>
      </c>
    </row>
    <row r="6" spans="2:20" ht="19.5" customHeight="1">
      <c r="B6" s="19"/>
      <c r="C6" s="1"/>
      <c r="D6" s="1" t="s">
        <v>127</v>
      </c>
      <c r="E6" s="152" t="s">
        <v>112</v>
      </c>
      <c r="F6" s="23" t="s">
        <v>29</v>
      </c>
      <c r="G6" s="32">
        <v>2</v>
      </c>
      <c r="H6" s="200">
        <v>2</v>
      </c>
      <c r="I6" s="47">
        <f t="shared" si="0"/>
        <v>78</v>
      </c>
      <c r="J6" s="50">
        <f t="shared" si="1"/>
        <v>3.5</v>
      </c>
      <c r="K6" s="32">
        <v>1</v>
      </c>
      <c r="L6" s="200">
        <v>1</v>
      </c>
      <c r="M6" s="47">
        <f t="shared" si="2"/>
        <v>78</v>
      </c>
      <c r="N6" s="50">
        <f t="shared" si="3"/>
        <v>4</v>
      </c>
      <c r="O6" s="44">
        <f t="shared" si="4"/>
        <v>7.5</v>
      </c>
      <c r="P6" s="42">
        <f t="shared" si="5"/>
        <v>3</v>
      </c>
      <c r="Q6" s="28">
        <f t="shared" si="6"/>
        <v>3</v>
      </c>
      <c r="R6" s="34">
        <f t="shared" si="7"/>
        <v>1160</v>
      </c>
      <c r="S6" s="39">
        <f t="shared" si="8"/>
        <v>4</v>
      </c>
      <c r="T6" s="36">
        <v>10</v>
      </c>
    </row>
    <row r="7" spans="2:20" ht="19.5" customHeight="1">
      <c r="B7" s="19"/>
      <c r="C7" s="1"/>
      <c r="D7" s="2" t="s">
        <v>120</v>
      </c>
      <c r="E7" s="152" t="s">
        <v>113</v>
      </c>
      <c r="F7" s="23" t="s">
        <v>31</v>
      </c>
      <c r="G7" s="32">
        <v>5</v>
      </c>
      <c r="H7" s="200">
        <v>5</v>
      </c>
      <c r="I7" s="47">
        <f t="shared" si="0"/>
        <v>104</v>
      </c>
      <c r="J7" s="50">
        <f t="shared" si="1"/>
        <v>2</v>
      </c>
      <c r="K7" s="32">
        <v>9</v>
      </c>
      <c r="L7" s="200">
        <v>9</v>
      </c>
      <c r="M7" s="47">
        <f t="shared" si="2"/>
        <v>117</v>
      </c>
      <c r="N7" s="50">
        <f t="shared" si="3"/>
        <v>1</v>
      </c>
      <c r="O7" s="44">
        <f t="shared" si="4"/>
        <v>3</v>
      </c>
      <c r="P7" s="42">
        <f t="shared" si="5"/>
        <v>14</v>
      </c>
      <c r="Q7" s="28">
        <f t="shared" si="6"/>
        <v>14</v>
      </c>
      <c r="R7" s="34">
        <f t="shared" si="7"/>
        <v>1450</v>
      </c>
      <c r="S7" s="39">
        <f t="shared" si="8"/>
        <v>2</v>
      </c>
      <c r="T7" s="36">
        <v>20</v>
      </c>
    </row>
    <row r="8" spans="2:20" ht="19.5" customHeight="1">
      <c r="B8" s="19"/>
      <c r="C8" s="1"/>
      <c r="D8" s="1" t="s">
        <v>136</v>
      </c>
      <c r="E8" s="152" t="s">
        <v>114</v>
      </c>
      <c r="F8" s="23" t="s">
        <v>17</v>
      </c>
      <c r="G8" s="32">
        <v>1</v>
      </c>
      <c r="H8" s="200">
        <v>1</v>
      </c>
      <c r="I8" s="47">
        <f t="shared" si="0"/>
        <v>65</v>
      </c>
      <c r="J8" s="50">
        <f t="shared" si="1"/>
        <v>5</v>
      </c>
      <c r="K8" s="32">
        <v>0</v>
      </c>
      <c r="L8" s="200">
        <v>0</v>
      </c>
      <c r="M8" s="47">
        <f t="shared" si="2"/>
        <v>65</v>
      </c>
      <c r="N8" s="50">
        <f t="shared" si="3"/>
        <v>5</v>
      </c>
      <c r="O8" s="44">
        <f t="shared" si="4"/>
        <v>10</v>
      </c>
      <c r="P8" s="42">
        <f t="shared" si="5"/>
        <v>1</v>
      </c>
      <c r="Q8" s="28">
        <f t="shared" si="6"/>
        <v>1</v>
      </c>
      <c r="R8" s="34">
        <f t="shared" si="7"/>
        <v>1015</v>
      </c>
      <c r="S8" s="39">
        <f t="shared" si="8"/>
        <v>5</v>
      </c>
      <c r="T8" s="36">
        <v>5</v>
      </c>
    </row>
    <row r="9" spans="2:20" ht="19.5" customHeight="1">
      <c r="B9" s="19"/>
      <c r="C9" s="1"/>
      <c r="D9" s="1"/>
      <c r="E9" s="153" t="s">
        <v>95</v>
      </c>
      <c r="F9" s="23" t="s">
        <v>20</v>
      </c>
      <c r="G9" s="32"/>
      <c r="H9" s="200"/>
      <c r="I9" s="47">
        <f t="shared" si="0"/>
        <v>0</v>
      </c>
      <c r="J9" s="50">
        <v>8</v>
      </c>
      <c r="K9" s="32"/>
      <c r="L9" s="200"/>
      <c r="M9" s="47">
        <f t="shared" si="2"/>
        <v>0</v>
      </c>
      <c r="N9" s="50">
        <v>8</v>
      </c>
      <c r="O9" s="44">
        <f t="shared" si="4"/>
        <v>16</v>
      </c>
      <c r="P9" s="42">
        <f t="shared" si="5"/>
        <v>0</v>
      </c>
      <c r="Q9" s="28">
        <f t="shared" si="6"/>
        <v>0</v>
      </c>
      <c r="R9" s="34">
        <f t="shared" si="7"/>
        <v>725</v>
      </c>
      <c r="S9" s="39">
        <v>8</v>
      </c>
      <c r="T9" s="36"/>
    </row>
    <row r="10" spans="2:20" ht="19.5" customHeight="1" thickBot="1">
      <c r="B10" s="20"/>
      <c r="C10" s="21"/>
      <c r="D10" s="21"/>
      <c r="E10" s="169" t="s">
        <v>94</v>
      </c>
      <c r="F10" s="24" t="s">
        <v>33</v>
      </c>
      <c r="G10" s="170"/>
      <c r="H10" s="201"/>
      <c r="I10" s="48">
        <f t="shared" si="0"/>
        <v>0</v>
      </c>
      <c r="J10" s="51">
        <v>8</v>
      </c>
      <c r="K10" s="170"/>
      <c r="L10" s="201"/>
      <c r="M10" s="48">
        <f t="shared" si="2"/>
        <v>0</v>
      </c>
      <c r="N10" s="51">
        <v>8</v>
      </c>
      <c r="O10" s="45">
        <f t="shared" si="4"/>
        <v>16</v>
      </c>
      <c r="P10" s="171">
        <f t="shared" si="5"/>
        <v>0</v>
      </c>
      <c r="Q10" s="172">
        <f t="shared" si="6"/>
        <v>0</v>
      </c>
      <c r="R10" s="35">
        <f t="shared" si="7"/>
        <v>725</v>
      </c>
      <c r="S10" s="40">
        <v>8</v>
      </c>
      <c r="T10" s="36"/>
    </row>
    <row r="11" spans="2:20" ht="19.5" customHeight="1" hidden="1">
      <c r="B11" s="154"/>
      <c r="C11" s="155"/>
      <c r="D11" s="155"/>
      <c r="E11" s="155"/>
      <c r="F11" s="158" t="s">
        <v>23</v>
      </c>
      <c r="G11" s="159">
        <v>-2</v>
      </c>
      <c r="H11" s="159">
        <v>-2</v>
      </c>
      <c r="I11" s="160">
        <f t="shared" si="0"/>
        <v>0</v>
      </c>
      <c r="J11" s="161">
        <f t="shared" si="1"/>
        <v>9</v>
      </c>
      <c r="K11" s="159">
        <v>-2</v>
      </c>
      <c r="L11" s="159">
        <v>-2</v>
      </c>
      <c r="M11" s="160">
        <f t="shared" si="2"/>
        <v>0</v>
      </c>
      <c r="N11" s="161">
        <f t="shared" si="3"/>
        <v>9</v>
      </c>
      <c r="O11" s="162">
        <f t="shared" si="4"/>
        <v>18</v>
      </c>
      <c r="P11" s="163">
        <f t="shared" si="5"/>
        <v>-4</v>
      </c>
      <c r="Q11" s="164">
        <f t="shared" si="6"/>
        <v>-4</v>
      </c>
      <c r="R11" s="165">
        <f t="shared" si="7"/>
        <v>0</v>
      </c>
      <c r="S11" s="166">
        <f t="shared" si="8"/>
        <v>10</v>
      </c>
      <c r="T11" s="36"/>
    </row>
    <row r="12" spans="2:20" ht="19.5" customHeight="1" hidden="1">
      <c r="B12" s="19"/>
      <c r="C12" s="1"/>
      <c r="D12" s="1"/>
      <c r="E12" s="1"/>
      <c r="F12" s="23" t="s">
        <v>32</v>
      </c>
      <c r="G12" s="32">
        <v>-2</v>
      </c>
      <c r="H12" s="32">
        <v>-2</v>
      </c>
      <c r="I12" s="47">
        <f t="shared" si="0"/>
        <v>0</v>
      </c>
      <c r="J12" s="50">
        <f t="shared" si="1"/>
        <v>9</v>
      </c>
      <c r="K12" s="32">
        <v>-2</v>
      </c>
      <c r="L12" s="32">
        <v>-2</v>
      </c>
      <c r="M12" s="47">
        <f t="shared" si="2"/>
        <v>0</v>
      </c>
      <c r="N12" s="50">
        <f t="shared" si="3"/>
        <v>9</v>
      </c>
      <c r="O12" s="44">
        <f t="shared" si="4"/>
        <v>18</v>
      </c>
      <c r="P12" s="42">
        <f t="shared" si="5"/>
        <v>-4</v>
      </c>
      <c r="Q12" s="28">
        <f t="shared" si="6"/>
        <v>-4</v>
      </c>
      <c r="R12" s="34">
        <f t="shared" si="7"/>
        <v>0</v>
      </c>
      <c r="S12" s="39">
        <f t="shared" si="8"/>
        <v>10</v>
      </c>
      <c r="T12" s="36"/>
    </row>
    <row r="13" spans="2:20" ht="19.5" customHeight="1" hidden="1">
      <c r="B13" s="19"/>
      <c r="C13" s="1"/>
      <c r="D13" s="1"/>
      <c r="E13" s="1"/>
      <c r="F13" s="23" t="s">
        <v>35</v>
      </c>
      <c r="G13" s="32">
        <v>-2</v>
      </c>
      <c r="H13" s="32">
        <v>-2</v>
      </c>
      <c r="I13" s="47">
        <f t="shared" si="0"/>
        <v>0</v>
      </c>
      <c r="J13" s="50">
        <f t="shared" si="1"/>
        <v>9</v>
      </c>
      <c r="K13" s="32">
        <v>-2</v>
      </c>
      <c r="L13" s="32">
        <v>-2</v>
      </c>
      <c r="M13" s="47">
        <f t="shared" si="2"/>
        <v>0</v>
      </c>
      <c r="N13" s="50">
        <f t="shared" si="3"/>
        <v>9</v>
      </c>
      <c r="O13" s="44">
        <f t="shared" si="4"/>
        <v>18</v>
      </c>
      <c r="P13" s="42">
        <f t="shared" si="5"/>
        <v>-4</v>
      </c>
      <c r="Q13" s="28">
        <f t="shared" si="6"/>
        <v>-4</v>
      </c>
      <c r="R13" s="34">
        <f t="shared" si="7"/>
        <v>0</v>
      </c>
      <c r="S13" s="39">
        <f t="shared" si="8"/>
        <v>10</v>
      </c>
      <c r="T13" s="36"/>
    </row>
    <row r="14" spans="2:20" ht="19.5" customHeight="1" hidden="1">
      <c r="B14" s="19"/>
      <c r="C14" s="1"/>
      <c r="D14" s="3"/>
      <c r="E14" s="53"/>
      <c r="F14" s="23"/>
      <c r="G14" s="32">
        <v>-2</v>
      </c>
      <c r="H14" s="32">
        <v>-2</v>
      </c>
      <c r="I14" s="47">
        <f t="shared" si="0"/>
        <v>0</v>
      </c>
      <c r="J14" s="50">
        <f t="shared" si="1"/>
        <v>9</v>
      </c>
      <c r="K14" s="32">
        <v>-2</v>
      </c>
      <c r="L14" s="32">
        <v>-2</v>
      </c>
      <c r="M14" s="47">
        <f t="shared" si="2"/>
        <v>0</v>
      </c>
      <c r="N14" s="50">
        <f t="shared" si="3"/>
        <v>9</v>
      </c>
      <c r="O14" s="44">
        <f t="shared" si="4"/>
        <v>18</v>
      </c>
      <c r="P14" s="42">
        <f t="shared" si="5"/>
        <v>-4</v>
      </c>
      <c r="Q14" s="28">
        <f t="shared" si="6"/>
        <v>-4</v>
      </c>
      <c r="R14" s="34">
        <f t="shared" si="7"/>
        <v>0</v>
      </c>
      <c r="S14" s="39">
        <f t="shared" si="8"/>
        <v>10</v>
      </c>
      <c r="T14" s="36"/>
    </row>
    <row r="15" spans="2:20" ht="19.5" customHeight="1" hidden="1" thickBot="1">
      <c r="B15" s="20"/>
      <c r="C15" s="21"/>
      <c r="D15" s="21"/>
      <c r="E15" s="54"/>
      <c r="F15" s="24"/>
      <c r="G15" s="32">
        <v>-2</v>
      </c>
      <c r="H15" s="32">
        <v>-2</v>
      </c>
      <c r="I15" s="48">
        <f t="shared" si="0"/>
        <v>0</v>
      </c>
      <c r="J15" s="50">
        <f t="shared" si="1"/>
        <v>9</v>
      </c>
      <c r="K15" s="32">
        <v>-2</v>
      </c>
      <c r="L15" s="32">
        <v>-2</v>
      </c>
      <c r="M15" s="48">
        <f t="shared" si="2"/>
        <v>0</v>
      </c>
      <c r="N15" s="50">
        <f t="shared" si="3"/>
        <v>9</v>
      </c>
      <c r="O15" s="45">
        <f t="shared" si="4"/>
        <v>18</v>
      </c>
      <c r="P15" s="171">
        <f t="shared" si="5"/>
        <v>-4</v>
      </c>
      <c r="Q15" s="172">
        <f t="shared" si="6"/>
        <v>-4</v>
      </c>
      <c r="R15" s="35">
        <f t="shared" si="7"/>
        <v>0</v>
      </c>
      <c r="S15" s="39">
        <f t="shared" si="8"/>
        <v>10</v>
      </c>
      <c r="T15" s="37"/>
    </row>
    <row r="16" spans="2:20" ht="12.75">
      <c r="B16" s="86"/>
      <c r="C16" s="86"/>
      <c r="D16" s="86"/>
      <c r="E16" s="86"/>
      <c r="F16" s="86"/>
      <c r="G16" s="86"/>
      <c r="H16" s="86"/>
      <c r="I16" s="86"/>
      <c r="J16" s="86">
        <f>SUM(J4:J15)</f>
        <v>76</v>
      </c>
      <c r="K16" s="86"/>
      <c r="L16" s="86"/>
      <c r="M16" s="86"/>
      <c r="N16" s="86">
        <f>SUM(N4:N15)</f>
        <v>76</v>
      </c>
      <c r="O16" s="86">
        <f>SUM(O4:O15)</f>
        <v>152</v>
      </c>
      <c r="P16" s="86"/>
      <c r="Q16" s="86"/>
      <c r="R16" s="86"/>
      <c r="S16" s="86">
        <f>SUM(S4:S15)</f>
        <v>81</v>
      </c>
      <c r="T16" s="86">
        <f>SUM(T4:T15)</f>
        <v>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samela</cp:lastModifiedBy>
  <cp:lastPrinted>2014-07-17T22:34:59Z</cp:lastPrinted>
  <dcterms:created xsi:type="dcterms:W3CDTF">2013-01-10T11:46:53Z</dcterms:created>
  <dcterms:modified xsi:type="dcterms:W3CDTF">2021-10-18T11:58:23Z</dcterms:modified>
  <cp:category/>
  <cp:version/>
  <cp:contentType/>
  <cp:contentStatus/>
</cp:coreProperties>
</file>