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015" tabRatio="736" activeTab="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vo_Preteky" sheetId="11" r:id="rId11"/>
    <sheet name="_ 1_pretek III_kola_sektor D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<sst xmlns="http://schemas.openxmlformats.org/spreadsheetml/2006/main" count="685" uniqueCount="143">
  <si>
    <t xml:space="preserve">1.pretek Ill.kola -sektor A   (LRU-Prívlač - 2.liga, Zvolen 8.-9.9.2012)                                                                                                                                                                                </t>
  </si>
  <si>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</si>
  <si>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</si>
  <si>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</si>
  <si>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</si>
  <si>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</si>
  <si>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</si>
  <si>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</si>
  <si>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</si>
  <si>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</si>
  <si>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</si>
  <si>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</si>
  <si>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</si>
  <si>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</si>
  <si>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</si>
  <si>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</si>
  <si>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</si>
  <si>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</si>
  <si>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TT A</t>
  </si>
  <si>
    <t>C3</t>
  </si>
  <si>
    <t>A2</t>
  </si>
  <si>
    <t>A7</t>
  </si>
  <si>
    <t>C4</t>
  </si>
  <si>
    <t>A3</t>
  </si>
  <si>
    <t>A8</t>
  </si>
  <si>
    <t>TT B</t>
  </si>
  <si>
    <t>C5</t>
  </si>
  <si>
    <t>A4</t>
  </si>
  <si>
    <t>A9</t>
  </si>
  <si>
    <t>Ba</t>
  </si>
  <si>
    <t>C6</t>
  </si>
  <si>
    <t>A5</t>
  </si>
  <si>
    <t>A10</t>
  </si>
  <si>
    <t>KK</t>
  </si>
  <si>
    <t>C7</t>
  </si>
  <si>
    <t>A11</t>
  </si>
  <si>
    <t>SE</t>
  </si>
  <si>
    <t>C8</t>
  </si>
  <si>
    <t>LV</t>
  </si>
  <si>
    <t>C9</t>
  </si>
  <si>
    <t>ZV</t>
  </si>
  <si>
    <t>C10</t>
  </si>
  <si>
    <t>PN C</t>
  </si>
  <si>
    <t>C11</t>
  </si>
  <si>
    <t>KE B</t>
  </si>
  <si>
    <t>C12</t>
  </si>
  <si>
    <t>RK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</si>
  <si>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</si>
  <si>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</si>
  <si>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</si>
  <si>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</si>
  <si>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</si>
  <si>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</si>
  <si>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</si>
  <si>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</si>
  <si>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</si>
  <si>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</si>
  <si>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</si>
  <si>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</si>
  <si>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</si>
  <si>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</si>
  <si>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</si>
  <si>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</si>
  <si>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</si>
  <si>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</si>
  <si>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</si>
  <si>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</si>
  <si>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</si>
  <si>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</si>
  <si>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</si>
  <si>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</si>
  <si>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</si>
  <si>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</si>
  <si>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</si>
  <si>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</si>
  <si>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Blumenstein M.</t>
  </si>
  <si>
    <t>Krajč Ján</t>
  </si>
  <si>
    <t>Straka Andrej</t>
  </si>
  <si>
    <t>Rojtáš M.</t>
  </si>
  <si>
    <t>Urban Patrik</t>
  </si>
  <si>
    <t>Medo Peter</t>
  </si>
  <si>
    <t>Kuffa Filip</t>
  </si>
  <si>
    <t>Nešták M.</t>
  </si>
  <si>
    <t>Ardan Aleš</t>
  </si>
  <si>
    <t>Borovsky Martin</t>
  </si>
  <si>
    <t>Fuksa Andrej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</si>
  <si>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</si>
  <si>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</si>
  <si>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</si>
  <si>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</si>
  <si>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</si>
  <si>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</si>
  <si>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</si>
  <si>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</si>
  <si>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</si>
  <si>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</si>
  <si>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</si>
  <si>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</si>
  <si>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</si>
  <si>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</si>
  <si>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</si>
  <si>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</si>
  <si>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</si>
  <si>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</si>
  <si>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</si>
  <si>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</si>
  <si>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</si>
  <si>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</si>
  <si>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</si>
  <si>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</si>
  <si>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1.pretek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</si>
  <si>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1.pretek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</si>
  <si>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C12 </t>
  </si>
  <si>
    <t xml:space="preserve">C1 </t>
  </si>
  <si>
    <t xml:space="preserve">A1 </t>
  </si>
  <si>
    <t xml:space="preserve">A12 </t>
  </si>
  <si>
    <t xml:space="preserve">B1 </t>
  </si>
  <si>
    <t xml:space="preserve">B12 </t>
  </si>
  <si>
    <t xml:space="preserve">1.pretek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</si>
  <si>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>Celkovo 1.pretek(sobota) I.kola  Svidník</t>
  </si>
  <si>
    <t>počet rýb</t>
  </si>
  <si>
    <t>počet bodov</t>
  </si>
  <si>
    <t xml:space="preserve">2.pretek I.kola -sektor A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</si>
  <si>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</si>
  <si>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</si>
  <si>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</si>
  <si>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>Celkovo 2.pretek(sobota) I.kola  Svidník</t>
  </si>
  <si>
    <t>I. pretek</t>
  </si>
  <si>
    <t>II. Pretek</t>
  </si>
  <si>
    <t>III.pretek</t>
  </si>
  <si>
    <t xml:space="preserve">1. kolo Majstrovstvá SR - juniori Púchov 10. 10. 2021 (Nedeľa)    - U15                                                                                                                                                                     </t>
  </si>
  <si>
    <t xml:space="preserve">2. kolo Majstrovstvá SR - juniori Púchov 10. 10. 2021 (Nedeľa)    - U15                                                                                                                                                                     </t>
  </si>
  <si>
    <t>Kšinan Samuel</t>
  </si>
  <si>
    <t>Benedikt Samuel</t>
  </si>
  <si>
    <t>Dobrovodský T.</t>
  </si>
  <si>
    <t>Fořt Tomáš</t>
  </si>
  <si>
    <t>Augustín Matej</t>
  </si>
  <si>
    <t xml:space="preserve"> Majstrovstvá SR - juniori Púchov 10. 10. 2021 (Nedeľa)    - U15  -  celkovo                                                                                                                                                                  </t>
  </si>
  <si>
    <t>Sobota</t>
  </si>
  <si>
    <t>Nedeľa</t>
  </si>
  <si>
    <t>Spolu</t>
  </si>
  <si>
    <t>Celkovo</t>
  </si>
  <si>
    <t xml:space="preserve"> Majstrovstvá SR - juniori Púchov 9. -  10. 10. 2021 - U15  -  Celkovo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</si>
</sst>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/>
    </xf>
    <xf numFmtId="164" fontId="8" fillId="36" borderId="21" xfId="0" applyNumberFormat="1" applyFont="1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8" fillId="36" borderId="29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8" fillId="36" borderId="37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164" fontId="14" fillId="36" borderId="64" xfId="0" applyNumberFormat="1" applyFont="1" applyFill="1" applyBorder="1" applyAlignment="1">
      <alignment horizontal="center" vertical="center" wrapText="1"/>
    </xf>
    <xf numFmtId="164" fontId="14" fillId="36" borderId="65" xfId="0" applyNumberFormat="1" applyFont="1" applyFill="1" applyBorder="1" applyAlignment="1">
      <alignment horizontal="center" vertical="center" wrapText="1"/>
    </xf>
    <xf numFmtId="164" fontId="14" fillId="36" borderId="66" xfId="0" applyNumberFormat="1" applyFont="1" applyFill="1" applyBorder="1" applyAlignment="1">
      <alignment horizontal="center" vertical="center" wrapText="1"/>
    </xf>
    <xf numFmtId="0" fontId="13" fillId="35" borderId="67" xfId="0" applyFont="1" applyFill="1" applyBorder="1" applyAlignment="1">
      <alignment horizontal="center" vertical="center" wrapText="1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68" xfId="0" applyFont="1" applyFill="1" applyBorder="1" applyAlignment="1">
      <alignment horizontal="center" vertical="center" wrapText="1"/>
    </xf>
    <xf numFmtId="0" fontId="12" fillId="35" borderId="69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1" fillId="34" borderId="67" xfId="0" applyFont="1" applyFill="1" applyBorder="1" applyAlignment="1">
      <alignment horizontal="center" vertical="center" wrapText="1"/>
    </xf>
    <xf numFmtId="0" fontId="11" fillId="34" borderId="68" xfId="0" applyFont="1" applyFill="1" applyBorder="1" applyAlignment="1">
      <alignment horizontal="center" vertical="center" wrapText="1"/>
    </xf>
    <xf numFmtId="0" fontId="11" fillId="34" borderId="69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center" vertical="center" wrapText="1"/>
    </xf>
    <xf numFmtId="0" fontId="5" fillId="37" borderId="83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8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38" borderId="7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5" fillId="38" borderId="7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38" borderId="5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5" fillId="38" borderId="7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38" borderId="5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5" fillId="33" borderId="8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35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3" fillId="34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2"/>
  <sheetViews>
    <sheetView tabSelected="1" zoomScalePageLayoutView="0" workbookViewId="0" topLeftCell="A10">
      <selection activeCell="L28" sqref="L28"/>
    </sheetView>
  </sheetViews>
  <sheetFormatPr defaultColWidth="9.140625" defaultRowHeight="12.75"/>
  <cols>
    <col min="1" max="1" width="3.0039062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130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114</v>
      </c>
      <c r="C4" s="55" t="s">
        <v>27</v>
      </c>
      <c r="D4" s="56" t="s">
        <v>133</v>
      </c>
      <c r="E4" s="99"/>
      <c r="F4" s="60"/>
      <c r="G4" s="68">
        <v>3</v>
      </c>
      <c r="H4" s="69">
        <v>2</v>
      </c>
      <c r="I4" s="90">
        <f>COUNTIF(G$4:G$8,"&lt;"&amp;G4)*ROWS(G$4:G$8)+COUNTIF(H$4:H$8,"&lt;"&amp;H4)</f>
        <v>12</v>
      </c>
      <c r="J4" s="93">
        <v>3</v>
      </c>
      <c r="K4" s="96">
        <v>0</v>
      </c>
      <c r="L4" s="69">
        <v>0</v>
      </c>
      <c r="M4" s="90">
        <f>COUNTIF(K$4:K$8,"&lt;"&amp;K4)*ROWS(K$4:K$8)+COUNTIF(L$4:L$8,"&lt;"&amp;L4)</f>
        <v>0</v>
      </c>
      <c r="N4" s="93">
        <v>4</v>
      </c>
      <c r="O4" s="87">
        <v>7</v>
      </c>
      <c r="P4" s="84">
        <v>3</v>
      </c>
      <c r="Q4" s="70">
        <v>6</v>
      </c>
      <c r="R4" s="75"/>
      <c r="S4" s="81" t="s">
        <v>99</v>
      </c>
      <c r="T4" s="78"/>
    </row>
    <row r="5" spans="2:20" ht="17.25">
      <c r="B5" s="57" t="s">
        <v>20</v>
      </c>
      <c r="C5" s="19" t="s">
        <v>31</v>
      </c>
      <c r="D5" s="141" t="s">
        <v>135</v>
      </c>
      <c r="E5" s="100"/>
      <c r="F5" s="61"/>
      <c r="G5" s="71">
        <v>10.5</v>
      </c>
      <c r="H5" s="66">
        <v>7</v>
      </c>
      <c r="I5" s="91">
        <f>COUNTIF(G$4:G$8,"&lt;"&amp;G5)*ROWS(G$4:G$8)+COUNTIF(H$4:H$8,"&lt;"&amp;H5)</f>
        <v>18</v>
      </c>
      <c r="J5" s="94">
        <v>2</v>
      </c>
      <c r="K5" s="97">
        <v>2</v>
      </c>
      <c r="L5" s="66">
        <v>2</v>
      </c>
      <c r="M5" s="91">
        <f>COUNTIF(K$4:K$8,"&lt;"&amp;K5)*ROWS(K$4:K$8)+COUNTIF(L$4:L$8,"&lt;"&amp;L5)</f>
        <v>24</v>
      </c>
      <c r="N5" s="94">
        <v>1</v>
      </c>
      <c r="O5" s="88">
        <v>3</v>
      </c>
      <c r="P5" s="85">
        <v>12.5</v>
      </c>
      <c r="Q5" s="67">
        <v>8</v>
      </c>
      <c r="R5" s="76"/>
      <c r="S5" s="82" t="s">
        <v>97</v>
      </c>
      <c r="T5" s="79"/>
    </row>
    <row r="6" spans="2:20" ht="17.25">
      <c r="B6" s="57" t="s">
        <v>23</v>
      </c>
      <c r="C6" s="19" t="s">
        <v>16</v>
      </c>
      <c r="D6" s="141" t="s">
        <v>134</v>
      </c>
      <c r="E6" s="100"/>
      <c r="F6" s="61"/>
      <c r="G6" s="71">
        <v>10.5</v>
      </c>
      <c r="H6" s="66">
        <v>8</v>
      </c>
      <c r="I6" s="91">
        <f>COUNTIF(G$4:G$8,"&lt;"&amp;G6)*ROWS(G$4:G$8)+COUNTIF(H$4:H$8,"&lt;"&amp;H6)</f>
        <v>19</v>
      </c>
      <c r="J6" s="94">
        <v>1</v>
      </c>
      <c r="K6" s="97">
        <v>1</v>
      </c>
      <c r="L6" s="66">
        <v>1</v>
      </c>
      <c r="M6" s="91">
        <f>COUNTIF(K$4:K$8,"&lt;"&amp;K6)*ROWS(K$4:K$8)+COUNTIF(L$4:L$8,"&lt;"&amp;L6)</f>
        <v>18</v>
      </c>
      <c r="N6" s="94">
        <v>2</v>
      </c>
      <c r="O6" s="88">
        <v>3</v>
      </c>
      <c r="P6" s="85">
        <v>11.5</v>
      </c>
      <c r="Q6" s="67">
        <v>9</v>
      </c>
      <c r="R6" s="76"/>
      <c r="S6" s="82" t="s">
        <v>98</v>
      </c>
      <c r="T6" s="79"/>
    </row>
    <row r="7" spans="2:20" ht="17.25">
      <c r="B7" s="57" t="s">
        <v>27</v>
      </c>
      <c r="C7" s="19" t="s">
        <v>20</v>
      </c>
      <c r="D7" s="141" t="s">
        <v>136</v>
      </c>
      <c r="E7" s="100"/>
      <c r="F7" s="61"/>
      <c r="G7" s="71">
        <v>0</v>
      </c>
      <c r="H7" s="66">
        <v>0</v>
      </c>
      <c r="I7" s="91">
        <f>COUNTIF(G$4:G$8,"&lt;"&amp;G7)*ROWS(G$4:G$8)+COUNTIF(H$4:H$8,"&lt;"&amp;H7)</f>
        <v>0</v>
      </c>
      <c r="J7" s="94">
        <v>4.5</v>
      </c>
      <c r="K7" s="97">
        <v>0</v>
      </c>
      <c r="L7" s="66">
        <v>0</v>
      </c>
      <c r="M7" s="91">
        <f>COUNTIF(K$4:K$8,"&lt;"&amp;K7)*ROWS(K$4:K$8)+COUNTIF(L$4:L$8,"&lt;"&amp;L7)</f>
        <v>0</v>
      </c>
      <c r="N7" s="94">
        <v>4</v>
      </c>
      <c r="O7" s="88">
        <v>8.5</v>
      </c>
      <c r="P7" s="85">
        <v>0</v>
      </c>
      <c r="Q7" s="67">
        <v>0</v>
      </c>
      <c r="R7" s="76"/>
      <c r="S7" s="82">
        <v>4.5</v>
      </c>
      <c r="T7" s="79"/>
    </row>
    <row r="8" spans="2:20" ht="17.25">
      <c r="B8" s="57" t="s">
        <v>31</v>
      </c>
      <c r="C8" s="19" t="s">
        <v>23</v>
      </c>
      <c r="D8" s="141" t="s">
        <v>132</v>
      </c>
      <c r="E8" s="100"/>
      <c r="F8" s="61"/>
      <c r="G8" s="71">
        <v>0</v>
      </c>
      <c r="H8" s="66">
        <v>0</v>
      </c>
      <c r="I8" s="91">
        <f>COUNTIF(G$4:G$8,"&lt;"&amp;G8)*ROWS(G$4:G$8)+COUNTIF(H$4:H$8,"&lt;"&amp;H8)</f>
        <v>0</v>
      </c>
      <c r="J8" s="94">
        <v>4.5</v>
      </c>
      <c r="K8" s="97">
        <v>0</v>
      </c>
      <c r="L8" s="66">
        <v>0</v>
      </c>
      <c r="M8" s="91">
        <f>COUNTIF(K$4:K$8,"&lt;"&amp;K8)*ROWS(K$4:K$8)+COUNTIF(L$4:L$8,"&lt;"&amp;L8)</f>
        <v>0</v>
      </c>
      <c r="N8" s="94">
        <v>4</v>
      </c>
      <c r="O8" s="88">
        <v>8.5</v>
      </c>
      <c r="P8" s="85">
        <v>0</v>
      </c>
      <c r="Q8" s="67">
        <v>0</v>
      </c>
      <c r="R8" s="76"/>
      <c r="S8" s="82">
        <v>4.5</v>
      </c>
      <c r="T8" s="79"/>
    </row>
    <row r="9" ht="12.75" thickBot="1"/>
    <row r="10" spans="2:20" ht="18" thickBot="1">
      <c r="B10" s="157" t="s">
        <v>131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20" ht="37.5" thickBot="1">
      <c r="B11" s="158" t="s">
        <v>1</v>
      </c>
      <c r="C11" s="158"/>
      <c r="D11" s="46" t="s">
        <v>2</v>
      </c>
      <c r="E11" s="46" t="s">
        <v>3</v>
      </c>
      <c r="F11" s="47" t="s">
        <v>4</v>
      </c>
      <c r="G11" s="48" t="s">
        <v>5</v>
      </c>
      <c r="H11" s="49" t="s">
        <v>6</v>
      </c>
      <c r="I11" s="50"/>
      <c r="J11" s="51" t="s">
        <v>7</v>
      </c>
      <c r="K11" s="48" t="s">
        <v>8</v>
      </c>
      <c r="L11" s="49" t="s">
        <v>9</v>
      </c>
      <c r="M11" s="50"/>
      <c r="N11" s="50" t="s">
        <v>10</v>
      </c>
      <c r="O11" s="63" t="s">
        <v>11</v>
      </c>
      <c r="P11" s="64" t="s">
        <v>12</v>
      </c>
      <c r="Q11" s="65" t="s">
        <v>13</v>
      </c>
      <c r="R11" s="52"/>
      <c r="S11" s="53" t="s">
        <v>14</v>
      </c>
      <c r="T11" s="51" t="s">
        <v>15</v>
      </c>
    </row>
    <row r="12" spans="2:20" ht="17.25">
      <c r="B12" s="54" t="s">
        <v>114</v>
      </c>
      <c r="C12" s="55" t="s">
        <v>27</v>
      </c>
      <c r="D12" s="56" t="s">
        <v>133</v>
      </c>
      <c r="E12" s="99"/>
      <c r="F12" s="60"/>
      <c r="G12" s="68">
        <v>0</v>
      </c>
      <c r="H12" s="69">
        <v>0</v>
      </c>
      <c r="I12" s="90">
        <f>COUNTIF(G$4:G$8,"&lt;"&amp;G12)*ROWS(G$4:G$8)+COUNTIF(H$4:H$8,"&lt;"&amp;H12)</f>
        <v>0</v>
      </c>
      <c r="J12" s="93">
        <v>5</v>
      </c>
      <c r="K12" s="96">
        <v>4</v>
      </c>
      <c r="L12" s="69">
        <v>2</v>
      </c>
      <c r="M12" s="90">
        <f>COUNTIF(K$4:K$8,"&lt;"&amp;K12)*ROWS(K$4:K$8)+COUNTIF(L$4:L$8,"&lt;"&amp;L12)</f>
        <v>29</v>
      </c>
      <c r="N12" s="93">
        <v>1</v>
      </c>
      <c r="O12" s="87">
        <v>6</v>
      </c>
      <c r="P12" s="84">
        <v>4</v>
      </c>
      <c r="Q12" s="70">
        <v>2</v>
      </c>
      <c r="R12" s="75"/>
      <c r="S12" s="81">
        <v>3</v>
      </c>
      <c r="T12" s="78"/>
    </row>
    <row r="13" spans="2:20" ht="17.25">
      <c r="B13" s="57" t="s">
        <v>20</v>
      </c>
      <c r="C13" s="19" t="s">
        <v>31</v>
      </c>
      <c r="D13" s="141" t="s">
        <v>135</v>
      </c>
      <c r="E13" s="100"/>
      <c r="F13" s="61"/>
      <c r="G13" s="71">
        <v>1</v>
      </c>
      <c r="H13" s="66">
        <v>1</v>
      </c>
      <c r="I13" s="91">
        <f>COUNTIF(G$4:G$8,"&lt;"&amp;G13)*ROWS(G$4:G$8)+COUNTIF(H$4:H$8,"&lt;"&amp;H13)</f>
        <v>12</v>
      </c>
      <c r="J13" s="94">
        <v>3</v>
      </c>
      <c r="K13" s="97">
        <v>0</v>
      </c>
      <c r="L13" s="66">
        <v>0</v>
      </c>
      <c r="M13" s="91">
        <f>COUNTIF(K$4:K$8,"&lt;"&amp;K13)*ROWS(K$4:K$8)+COUNTIF(L$4:L$8,"&lt;"&amp;L13)</f>
        <v>0</v>
      </c>
      <c r="N13" s="94">
        <v>5</v>
      </c>
      <c r="O13" s="88">
        <v>8</v>
      </c>
      <c r="P13" s="85">
        <v>1</v>
      </c>
      <c r="Q13" s="67">
        <v>1</v>
      </c>
      <c r="R13" s="76"/>
      <c r="S13" s="82">
        <v>5</v>
      </c>
      <c r="T13" s="79"/>
    </row>
    <row r="14" spans="2:20" ht="17.25">
      <c r="B14" s="57" t="s">
        <v>23</v>
      </c>
      <c r="C14" s="19" t="s">
        <v>16</v>
      </c>
      <c r="D14" s="141" t="s">
        <v>134</v>
      </c>
      <c r="E14" s="100"/>
      <c r="F14" s="61"/>
      <c r="G14" s="71">
        <v>1</v>
      </c>
      <c r="H14" s="66">
        <v>1</v>
      </c>
      <c r="I14" s="91">
        <f>COUNTIF(G$4:G$8,"&lt;"&amp;G14)*ROWS(G$4:G$8)+COUNTIF(H$4:H$8,"&lt;"&amp;H14)</f>
        <v>12</v>
      </c>
      <c r="J14" s="94">
        <v>3</v>
      </c>
      <c r="K14" s="97">
        <v>1.5</v>
      </c>
      <c r="L14" s="66">
        <v>1</v>
      </c>
      <c r="M14" s="91">
        <f>COUNTIF(K$4:K$8,"&lt;"&amp;K14)*ROWS(K$4:K$8)+COUNTIF(L$4:L$8,"&lt;"&amp;L14)</f>
        <v>23</v>
      </c>
      <c r="N14" s="94">
        <v>2.5</v>
      </c>
      <c r="O14" s="88">
        <v>5.5</v>
      </c>
      <c r="P14" s="85">
        <v>2.5</v>
      </c>
      <c r="Q14" s="67">
        <v>2</v>
      </c>
      <c r="R14" s="76"/>
      <c r="S14" s="82">
        <v>2</v>
      </c>
      <c r="T14" s="79"/>
    </row>
    <row r="15" spans="2:20" ht="17.25">
      <c r="B15" s="57" t="s">
        <v>27</v>
      </c>
      <c r="C15" s="19" t="s">
        <v>20</v>
      </c>
      <c r="D15" s="141" t="s">
        <v>136</v>
      </c>
      <c r="E15" s="100"/>
      <c r="F15" s="61"/>
      <c r="G15" s="71">
        <v>1</v>
      </c>
      <c r="H15" s="66">
        <v>1</v>
      </c>
      <c r="I15" s="91">
        <f>COUNTIF(G$4:G$8,"&lt;"&amp;G15)*ROWS(G$4:G$8)+COUNTIF(H$4:H$8,"&lt;"&amp;H15)</f>
        <v>12</v>
      </c>
      <c r="J15" s="94">
        <v>3</v>
      </c>
      <c r="K15" s="97">
        <v>1</v>
      </c>
      <c r="L15" s="66">
        <v>1</v>
      </c>
      <c r="M15" s="91">
        <f>COUNTIF(K$4:K$8,"&lt;"&amp;K15)*ROWS(K$4:K$8)+COUNTIF(L$4:L$8,"&lt;"&amp;L15)</f>
        <v>18</v>
      </c>
      <c r="N15" s="94">
        <v>4</v>
      </c>
      <c r="O15" s="88">
        <v>7</v>
      </c>
      <c r="P15" s="85">
        <v>2</v>
      </c>
      <c r="Q15" s="67">
        <v>2</v>
      </c>
      <c r="R15" s="76"/>
      <c r="S15" s="82">
        <v>4</v>
      </c>
      <c r="T15" s="79"/>
    </row>
    <row r="16" spans="2:20" ht="17.25">
      <c r="B16" s="57" t="s">
        <v>31</v>
      </c>
      <c r="C16" s="19" t="s">
        <v>23</v>
      </c>
      <c r="D16" s="141" t="s">
        <v>132</v>
      </c>
      <c r="E16" s="100"/>
      <c r="F16" s="61"/>
      <c r="G16" s="71">
        <v>4</v>
      </c>
      <c r="H16" s="66">
        <v>3</v>
      </c>
      <c r="I16" s="91">
        <f>COUNTIF(G$4:G$8,"&lt;"&amp;G16)*ROWS(G$4:G$8)+COUNTIF(H$4:H$8,"&lt;"&amp;H16)</f>
        <v>18</v>
      </c>
      <c r="J16" s="94">
        <v>1</v>
      </c>
      <c r="K16" s="97">
        <v>1.5</v>
      </c>
      <c r="L16" s="66">
        <v>1</v>
      </c>
      <c r="M16" s="91">
        <f>COUNTIF(K$4:K$8,"&lt;"&amp;K16)*ROWS(K$4:K$8)+COUNTIF(L$4:L$8,"&lt;"&amp;L16)</f>
        <v>23</v>
      </c>
      <c r="N16" s="94">
        <v>2.5</v>
      </c>
      <c r="O16" s="88">
        <v>3.5</v>
      </c>
      <c r="P16" s="85">
        <v>5</v>
      </c>
      <c r="Q16" s="67">
        <v>4</v>
      </c>
      <c r="R16" s="76"/>
      <c r="S16" s="82">
        <v>1</v>
      </c>
      <c r="T16" s="79"/>
    </row>
    <row r="17" ht="12.75" thickBot="1"/>
    <row r="18" spans="2:20" ht="18" thickBot="1">
      <c r="B18" s="157" t="s">
        <v>137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37.5" thickBot="1">
      <c r="B19" s="158" t="s">
        <v>1</v>
      </c>
      <c r="C19" s="158"/>
      <c r="D19" s="46" t="s">
        <v>2</v>
      </c>
      <c r="E19" s="46" t="s">
        <v>3</v>
      </c>
      <c r="F19" s="47" t="s">
        <v>4</v>
      </c>
      <c r="G19" s="48" t="s">
        <v>5</v>
      </c>
      <c r="H19" s="49" t="s">
        <v>6</v>
      </c>
      <c r="I19" s="50"/>
      <c r="J19" s="51" t="s">
        <v>7</v>
      </c>
      <c r="K19" s="48" t="s">
        <v>8</v>
      </c>
      <c r="L19" s="49" t="s">
        <v>9</v>
      </c>
      <c r="M19" s="50"/>
      <c r="N19" s="50" t="s">
        <v>10</v>
      </c>
      <c r="O19" s="63" t="s">
        <v>11</v>
      </c>
      <c r="P19" s="64" t="s">
        <v>12</v>
      </c>
      <c r="Q19" s="65" t="s">
        <v>13</v>
      </c>
      <c r="R19" s="52"/>
      <c r="S19" s="53" t="s">
        <v>14</v>
      </c>
      <c r="T19" s="51" t="s">
        <v>15</v>
      </c>
    </row>
    <row r="20" spans="2:20" ht="18" thickBot="1">
      <c r="B20" s="54" t="s">
        <v>114</v>
      </c>
      <c r="C20" s="55" t="s">
        <v>27</v>
      </c>
      <c r="D20" s="56" t="s">
        <v>133</v>
      </c>
      <c r="E20" s="99"/>
      <c r="F20" s="60"/>
      <c r="G20" s="68"/>
      <c r="H20" s="69"/>
      <c r="I20" s="90">
        <f>COUNTIF(G$4:G$8,"&lt;"&amp;G20)*ROWS(G$4:G$8)+COUNTIF(H$4:H$8,"&lt;"&amp;H20)</f>
        <v>0</v>
      </c>
      <c r="J20" s="93">
        <v>3</v>
      </c>
      <c r="K20" s="96"/>
      <c r="L20" s="69"/>
      <c r="M20" s="90">
        <f>COUNTIF(K$4:K$8,"&lt;"&amp;K20)*ROWS(K$4:K$8)+COUNTIF(L$4:L$8,"&lt;"&amp;L20)</f>
        <v>0</v>
      </c>
      <c r="N20" s="93">
        <v>3</v>
      </c>
      <c r="O20" s="87">
        <v>6</v>
      </c>
      <c r="P20" s="84"/>
      <c r="Q20" s="70"/>
      <c r="R20" s="75"/>
      <c r="S20" s="81">
        <v>4</v>
      </c>
      <c r="T20" s="78"/>
    </row>
    <row r="21" spans="2:20" ht="18" thickBot="1">
      <c r="B21" s="57" t="s">
        <v>20</v>
      </c>
      <c r="C21" s="19" t="s">
        <v>31</v>
      </c>
      <c r="D21" s="141" t="s">
        <v>135</v>
      </c>
      <c r="E21" s="100"/>
      <c r="F21" s="61"/>
      <c r="G21" s="71"/>
      <c r="H21" s="66"/>
      <c r="I21" s="91">
        <f>COUNTIF(G$4:G$8,"&lt;"&amp;G21)*ROWS(G$4:G$8)+COUNTIF(H$4:H$8,"&lt;"&amp;H21)</f>
        <v>0</v>
      </c>
      <c r="J21" s="94">
        <v>1</v>
      </c>
      <c r="K21" s="97"/>
      <c r="L21" s="66"/>
      <c r="M21" s="91">
        <f>COUNTIF(K$4:K$8,"&lt;"&amp;K21)*ROWS(K$4:K$8)+COUNTIF(L$4:L$8,"&lt;"&amp;L21)</f>
        <v>0</v>
      </c>
      <c r="N21" s="94">
        <v>5</v>
      </c>
      <c r="O21" s="88">
        <v>6</v>
      </c>
      <c r="P21" s="84"/>
      <c r="Q21" s="70"/>
      <c r="R21" s="76"/>
      <c r="S21" s="82" t="s">
        <v>98</v>
      </c>
      <c r="T21" s="79"/>
    </row>
    <row r="22" spans="2:20" ht="18" thickBot="1">
      <c r="B22" s="57" t="s">
        <v>23</v>
      </c>
      <c r="C22" s="19" t="s">
        <v>16</v>
      </c>
      <c r="D22" s="141" t="s">
        <v>134</v>
      </c>
      <c r="E22" s="100"/>
      <c r="F22" s="61"/>
      <c r="G22" s="71"/>
      <c r="H22" s="66"/>
      <c r="I22" s="91">
        <f>COUNTIF(G$4:G$8,"&lt;"&amp;G22)*ROWS(G$4:G$8)+COUNTIF(H$4:H$8,"&lt;"&amp;H22)</f>
        <v>0</v>
      </c>
      <c r="J22" s="94">
        <v>2</v>
      </c>
      <c r="K22" s="97"/>
      <c r="L22" s="66"/>
      <c r="M22" s="91">
        <f>COUNTIF(K$4:K$8,"&lt;"&amp;K22)*ROWS(K$4:K$8)+COUNTIF(L$4:L$8,"&lt;"&amp;L22)</f>
        <v>0</v>
      </c>
      <c r="N22" s="94">
        <v>2</v>
      </c>
      <c r="O22" s="88">
        <v>4</v>
      </c>
      <c r="P22" s="84"/>
      <c r="Q22" s="70"/>
      <c r="R22" s="76"/>
      <c r="S22" s="82" t="s">
        <v>97</v>
      </c>
      <c r="T22" s="79"/>
    </row>
    <row r="23" spans="2:20" ht="18" thickBot="1">
      <c r="B23" s="57" t="s">
        <v>27</v>
      </c>
      <c r="C23" s="19" t="s">
        <v>20</v>
      </c>
      <c r="D23" s="141" t="s">
        <v>136</v>
      </c>
      <c r="E23" s="100"/>
      <c r="F23" s="61"/>
      <c r="G23" s="71"/>
      <c r="H23" s="66"/>
      <c r="I23" s="91">
        <f>COUNTIF(G$4:G$8,"&lt;"&amp;G23)*ROWS(G$4:G$8)+COUNTIF(H$4:H$8,"&lt;"&amp;H23)</f>
        <v>0</v>
      </c>
      <c r="J23" s="94">
        <v>4.5</v>
      </c>
      <c r="K23" s="97"/>
      <c r="L23" s="66"/>
      <c r="M23" s="91">
        <f>COUNTIF(K$4:K$8,"&lt;"&amp;K23)*ROWS(K$4:K$8)+COUNTIF(L$4:L$8,"&lt;"&amp;L23)</f>
        <v>0</v>
      </c>
      <c r="N23" s="94">
        <v>4</v>
      </c>
      <c r="O23" s="88">
        <v>8.5</v>
      </c>
      <c r="P23" s="84"/>
      <c r="Q23" s="70"/>
      <c r="R23" s="76"/>
      <c r="S23" s="82" t="s">
        <v>101</v>
      </c>
      <c r="T23" s="79"/>
    </row>
    <row r="24" spans="2:20" ht="17.25">
      <c r="B24" s="57" t="s">
        <v>31</v>
      </c>
      <c r="C24" s="19" t="s">
        <v>23</v>
      </c>
      <c r="D24" s="141" t="s">
        <v>132</v>
      </c>
      <c r="E24" s="100"/>
      <c r="F24" s="61"/>
      <c r="G24" s="71"/>
      <c r="H24" s="66"/>
      <c r="I24" s="91">
        <f>COUNTIF(G$4:G$8,"&lt;"&amp;G24)*ROWS(G$4:G$8)+COUNTIF(H$4:H$8,"&lt;"&amp;H24)</f>
        <v>0</v>
      </c>
      <c r="J24" s="94">
        <v>4.5</v>
      </c>
      <c r="K24" s="97"/>
      <c r="L24" s="66"/>
      <c r="M24" s="91">
        <f>COUNTIF(K$4:K$8,"&lt;"&amp;K24)*ROWS(K$4:K$8)+COUNTIF(L$4:L$8,"&lt;"&amp;L24)</f>
        <v>0</v>
      </c>
      <c r="N24" s="94">
        <v>1</v>
      </c>
      <c r="O24" s="88">
        <v>5.5</v>
      </c>
      <c r="P24" s="84"/>
      <c r="Q24" s="70"/>
      <c r="R24" s="76"/>
      <c r="S24" s="82" t="s">
        <v>99</v>
      </c>
      <c r="T24" s="79"/>
    </row>
    <row r="25" ht="12.75" thickBot="1"/>
    <row r="26" spans="2:20" ht="18" thickBot="1">
      <c r="B26" s="157" t="s">
        <v>142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</row>
    <row r="27" spans="2:9" ht="30.75" thickBot="1">
      <c r="B27" s="158" t="s">
        <v>1</v>
      </c>
      <c r="C27" s="158"/>
      <c r="D27" s="46" t="s">
        <v>2</v>
      </c>
      <c r="E27" s="46" t="s">
        <v>138</v>
      </c>
      <c r="F27" s="47" t="s">
        <v>139</v>
      </c>
      <c r="G27" s="3" t="s">
        <v>140</v>
      </c>
      <c r="H27" s="4" t="s">
        <v>141</v>
      </c>
      <c r="I27" s="50"/>
    </row>
    <row r="28" spans="2:9" ht="15">
      <c r="B28" s="54" t="s">
        <v>114</v>
      </c>
      <c r="C28" s="55" t="s">
        <v>27</v>
      </c>
      <c r="D28" s="56" t="s">
        <v>133</v>
      </c>
      <c r="E28" s="99" t="s">
        <v>100</v>
      </c>
      <c r="F28" s="149" t="s">
        <v>100</v>
      </c>
      <c r="G28" s="150">
        <v>8</v>
      </c>
      <c r="H28" s="151" t="s">
        <v>101</v>
      </c>
      <c r="I28" s="152"/>
    </row>
    <row r="29" spans="2:9" ht="15">
      <c r="B29" s="57" t="s">
        <v>20</v>
      </c>
      <c r="C29" s="19" t="s">
        <v>31</v>
      </c>
      <c r="D29" s="141" t="s">
        <v>135</v>
      </c>
      <c r="E29" s="100" t="s">
        <v>97</v>
      </c>
      <c r="F29" s="153" t="s">
        <v>98</v>
      </c>
      <c r="G29" s="154">
        <v>3</v>
      </c>
      <c r="H29" s="155" t="s">
        <v>97</v>
      </c>
      <c r="I29" s="156"/>
    </row>
    <row r="30" spans="2:9" ht="15">
      <c r="B30" s="57" t="s">
        <v>23</v>
      </c>
      <c r="C30" s="19" t="s">
        <v>16</v>
      </c>
      <c r="D30" s="141" t="s">
        <v>134</v>
      </c>
      <c r="E30" s="100" t="s">
        <v>99</v>
      </c>
      <c r="F30" s="153" t="s">
        <v>97</v>
      </c>
      <c r="G30" s="154">
        <v>4</v>
      </c>
      <c r="H30" s="155" t="s">
        <v>98</v>
      </c>
      <c r="I30" s="156"/>
    </row>
    <row r="31" spans="2:9" ht="15">
      <c r="B31" s="57" t="s">
        <v>27</v>
      </c>
      <c r="C31" s="19" t="s">
        <v>20</v>
      </c>
      <c r="D31" s="141" t="s">
        <v>136</v>
      </c>
      <c r="E31" s="100" t="s">
        <v>98</v>
      </c>
      <c r="F31" s="153" t="s">
        <v>101</v>
      </c>
      <c r="G31" s="154">
        <v>7</v>
      </c>
      <c r="H31" s="155" t="s">
        <v>99</v>
      </c>
      <c r="I31" s="156"/>
    </row>
    <row r="32" spans="2:9" ht="15">
      <c r="B32" s="57" t="s">
        <v>31</v>
      </c>
      <c r="C32" s="19" t="s">
        <v>23</v>
      </c>
      <c r="D32" s="141" t="s">
        <v>132</v>
      </c>
      <c r="E32" s="100" t="s">
        <v>101</v>
      </c>
      <c r="F32" s="153" t="s">
        <v>99</v>
      </c>
      <c r="G32" s="154">
        <v>8</v>
      </c>
      <c r="H32" s="155" t="s">
        <v>100</v>
      </c>
      <c r="I32" s="156"/>
    </row>
  </sheetData>
  <sheetProtection/>
  <mergeCells count="8">
    <mergeCell ref="B26:T26"/>
    <mergeCell ref="B27:C27"/>
    <mergeCell ref="B19:C19"/>
    <mergeCell ref="B2:T2"/>
    <mergeCell ref="B3:C3"/>
    <mergeCell ref="B10:T10"/>
    <mergeCell ref="B11:C11"/>
    <mergeCell ref="B18:T1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5" width="12.421875" style="0" customWidth="1"/>
    <col min="16" max="16" width="29.140625" style="0" customWidth="1"/>
    <col min="17" max="17" width="11.421875" style="0" customWidth="1"/>
    <col min="18" max="18" width="13.42187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57421875" style="0" customWidth="1"/>
  </cols>
  <sheetData>
    <row r="1" ht="12.75" thickBot="1">
      <c r="A1" s="39"/>
    </row>
    <row r="2" spans="1:19" ht="54" customHeight="1" thickBot="1">
      <c r="A2" s="39"/>
      <c r="B2" s="161" t="s">
        <v>126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26" ht="16.5" customHeight="1" thickBot="1">
      <c r="A3" s="39"/>
      <c r="B3" s="169" t="s">
        <v>86</v>
      </c>
      <c r="C3" s="159" t="s">
        <v>3</v>
      </c>
      <c r="D3" s="164" t="s">
        <v>87</v>
      </c>
      <c r="E3" s="165"/>
      <c r="F3" s="165"/>
      <c r="G3" s="166" t="s">
        <v>88</v>
      </c>
      <c r="H3" s="165"/>
      <c r="I3" s="167"/>
      <c r="J3" s="164" t="s">
        <v>89</v>
      </c>
      <c r="K3" s="165"/>
      <c r="L3" s="165"/>
      <c r="M3" s="166" t="s">
        <v>90</v>
      </c>
      <c r="N3" s="165"/>
      <c r="O3" s="165"/>
      <c r="P3" s="171" t="s">
        <v>91</v>
      </c>
      <c r="Q3" s="173" t="s">
        <v>13</v>
      </c>
      <c r="R3" s="175" t="s">
        <v>92</v>
      </c>
      <c r="S3" s="159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1" thickBot="1">
      <c r="A4" s="39"/>
      <c r="B4" s="170"/>
      <c r="C4" s="168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04" t="s">
        <v>93</v>
      </c>
      <c r="N4" s="98" t="s">
        <v>120</v>
      </c>
      <c r="O4" s="98" t="s">
        <v>121</v>
      </c>
      <c r="P4" s="172"/>
      <c r="Q4" s="174"/>
      <c r="R4" s="176"/>
      <c r="S4" s="160"/>
      <c r="T4" s="38"/>
      <c r="U4" s="39"/>
      <c r="V4" s="38"/>
      <c r="W4" s="38"/>
      <c r="X4" s="39"/>
      <c r="Y4" s="39"/>
      <c r="Z4" s="39"/>
    </row>
    <row r="5" spans="1:26" ht="18" thickBot="1">
      <c r="A5" s="39"/>
      <c r="B5" s="114" t="s">
        <v>97</v>
      </c>
      <c r="C5" s="138" t="e">
        <f>LOOKUP(Nedela_I_kolo_sekt_A!E4,Nedela_I_kolo_sekt_A!E4)</f>
        <v>#N/A</v>
      </c>
      <c r="D5" s="120">
        <f>LOOKUP(Nedela_I_kolo_sekt_A!S4,Nedela_I_kolo_sekt_A!S4)</f>
        <v>6.5</v>
      </c>
      <c r="E5" s="118">
        <f>LOOKUP(Nedela_I_kolo_sekt_A!Q4,Nedela_I_kolo_sekt_A!Q4)</f>
        <v>-2</v>
      </c>
      <c r="F5" s="121">
        <f>LOOKUP(Nedela_I_kolo_sekt_A!P4,Nedela_I_kolo_sekt_A!P4)</f>
        <v>-2</v>
      </c>
      <c r="G5" s="117"/>
      <c r="H5" s="118"/>
      <c r="I5" s="121"/>
      <c r="J5" s="117"/>
      <c r="K5" s="118"/>
      <c r="L5" s="119"/>
      <c r="M5" s="120"/>
      <c r="N5" s="118"/>
      <c r="O5" s="121"/>
      <c r="P5" s="105">
        <f>SUM(D5,G5,J5,M5)</f>
        <v>6.5</v>
      </c>
      <c r="Q5" s="108">
        <f>SUM(E5,H5,K5,N5)</f>
        <v>-2</v>
      </c>
      <c r="R5" s="111">
        <f>SUM(F5,I5,L5,O5)</f>
        <v>-2</v>
      </c>
      <c r="S5" s="122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7.25">
      <c r="A6" s="39"/>
      <c r="B6" s="115" t="s">
        <v>98</v>
      </c>
      <c r="C6" s="138" t="e">
        <f>LOOKUP(Nedela_I_kolo_sekt_A!E5,Nedela_I_kolo_sekt_A!E5)</f>
        <v>#N/A</v>
      </c>
      <c r="D6" s="126">
        <f>LOOKUP(Nedela_I_kolo_sekt_A!S5,Nedela_I_kolo_sekt_A!S5)</f>
        <v>6.5</v>
      </c>
      <c r="E6" s="124">
        <f>LOOKUP(Nedela_I_kolo_sekt_A!Q5,Nedela_I_kolo_sekt_A!Q5)</f>
        <v>-2</v>
      </c>
      <c r="F6" s="127">
        <f>LOOKUP(Nedela_I_kolo_sekt_A!P5,Nedela_I_kolo_sekt_A!P5)</f>
        <v>-2</v>
      </c>
      <c r="G6" s="123"/>
      <c r="H6" s="124"/>
      <c r="I6" s="127"/>
      <c r="J6" s="123"/>
      <c r="K6" s="124"/>
      <c r="L6" s="125"/>
      <c r="M6" s="126"/>
      <c r="N6" s="124"/>
      <c r="O6" s="127"/>
      <c r="P6" s="106">
        <f aca="true" t="shared" si="0" ref="P6:P16">SUM(F6:I6)</f>
        <v>-2</v>
      </c>
      <c r="Q6" s="109">
        <f aca="true" t="shared" si="1" ref="Q6:R16">SUM(E6,H6,K6,N6)</f>
        <v>-2</v>
      </c>
      <c r="R6" s="112">
        <f t="shared" si="1"/>
        <v>-2</v>
      </c>
      <c r="S6" s="128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7.25">
      <c r="A7" s="39"/>
      <c r="B7" s="115" t="s">
        <v>99</v>
      </c>
      <c r="C7" s="138" t="e">
        <f>LOOKUP(Nedela_I_kolo_sekt_A!E6,Nedela_I_kolo_sekt_A!E6)</f>
        <v>#N/A</v>
      </c>
      <c r="D7" s="126">
        <f>LOOKUP(Nedela_I_kolo_sekt_A!S6,Nedela_I_kolo_sekt_A!S6)</f>
        <v>6.5</v>
      </c>
      <c r="E7" s="124">
        <f>LOOKUP(Nedela_I_kolo_sekt_A!Q6,Nedela_I_kolo_sekt_A!Q6)</f>
        <v>-2</v>
      </c>
      <c r="F7" s="127">
        <f>LOOKUP(Nedela_I_kolo_sekt_A!P6,Nedela_I_kolo_sekt_A!P6)</f>
        <v>-2</v>
      </c>
      <c r="G7" s="123"/>
      <c r="H7" s="124"/>
      <c r="I7" s="127"/>
      <c r="J7" s="123"/>
      <c r="K7" s="124"/>
      <c r="L7" s="125"/>
      <c r="M7" s="126"/>
      <c r="N7" s="124"/>
      <c r="O7" s="127"/>
      <c r="P7" s="106">
        <f t="shared" si="0"/>
        <v>-2</v>
      </c>
      <c r="Q7" s="109">
        <f t="shared" si="1"/>
        <v>-2</v>
      </c>
      <c r="R7" s="112">
        <f t="shared" si="1"/>
        <v>-2</v>
      </c>
      <c r="S7" s="128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7.25">
      <c r="A8" s="39"/>
      <c r="B8" s="115" t="s">
        <v>100</v>
      </c>
      <c r="C8" s="138" t="e">
        <f>LOOKUP(Nedela_I_kolo_sekt_A!E7,Nedela_I_kolo_sekt_A!E7)</f>
        <v>#N/A</v>
      </c>
      <c r="D8" s="126">
        <f>LOOKUP(Nedela_I_kolo_sekt_A!S7,Nedela_I_kolo_sekt_A!S7)</f>
        <v>6.5</v>
      </c>
      <c r="E8" s="124">
        <f>LOOKUP(Nedela_I_kolo_sekt_A!Q7,Nedela_I_kolo_sekt_A!Q7)</f>
        <v>-2</v>
      </c>
      <c r="F8" s="127">
        <f>LOOKUP(Nedela_I_kolo_sekt_A!P7,Nedela_I_kolo_sekt_A!P7)</f>
        <v>-2</v>
      </c>
      <c r="G8" s="123"/>
      <c r="H8" s="124"/>
      <c r="I8" s="127"/>
      <c r="J8" s="123"/>
      <c r="K8" s="124"/>
      <c r="L8" s="125"/>
      <c r="M8" s="126"/>
      <c r="N8" s="124"/>
      <c r="O8" s="127"/>
      <c r="P8" s="106">
        <f t="shared" si="0"/>
        <v>-2</v>
      </c>
      <c r="Q8" s="109">
        <f t="shared" si="1"/>
        <v>-2</v>
      </c>
      <c r="R8" s="112">
        <f t="shared" si="1"/>
        <v>-2</v>
      </c>
      <c r="S8" s="128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7.25">
      <c r="A9" s="39"/>
      <c r="B9" s="115" t="s">
        <v>101</v>
      </c>
      <c r="C9" s="138" t="e">
        <f>LOOKUP(Nedela_I_kolo_sekt_A!E8,Nedela_I_kolo_sekt_A!E8)</f>
        <v>#N/A</v>
      </c>
      <c r="D9" s="126">
        <f>LOOKUP(Nedela_I_kolo_sekt_A!S8,Nedela_I_kolo_sekt_A!S8)</f>
        <v>6.5</v>
      </c>
      <c r="E9" s="124">
        <f>LOOKUP(Nedela_I_kolo_sekt_A!Q8,Nedela_I_kolo_sekt_A!Q8)</f>
        <v>-2</v>
      </c>
      <c r="F9" s="127">
        <f>LOOKUP(Nedela_I_kolo_sekt_A!P8,Nedela_I_kolo_sekt_A!P8)</f>
        <v>-2</v>
      </c>
      <c r="G9" s="123"/>
      <c r="H9" s="124"/>
      <c r="I9" s="127"/>
      <c r="J9" s="123"/>
      <c r="K9" s="124"/>
      <c r="L9" s="125"/>
      <c r="M9" s="126"/>
      <c r="N9" s="124"/>
      <c r="O9" s="127"/>
      <c r="P9" s="106">
        <f t="shared" si="0"/>
        <v>-2</v>
      </c>
      <c r="Q9" s="109">
        <f t="shared" si="1"/>
        <v>-2</v>
      </c>
      <c r="R9" s="112">
        <f t="shared" si="1"/>
        <v>-2</v>
      </c>
      <c r="S9" s="128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7.25">
      <c r="A10" s="39"/>
      <c r="B10" s="115" t="s">
        <v>102</v>
      </c>
      <c r="C10" s="138" t="e">
        <f>LOOKUP(Nedela_I_kolo_sekt_A!E9,Nedela_I_kolo_sekt_A!E9)</f>
        <v>#N/A</v>
      </c>
      <c r="D10" s="126">
        <f>LOOKUP(Nedela_I_kolo_sekt_A!S9,Nedela_I_kolo_sekt_A!S9)</f>
        <v>6.5</v>
      </c>
      <c r="E10" s="124">
        <f>LOOKUP(Nedela_I_kolo_sekt_A!Q9,Nedela_I_kolo_sekt_A!Q9)</f>
        <v>-2</v>
      </c>
      <c r="F10" s="127">
        <f>LOOKUP(Nedela_I_kolo_sekt_A!P9,Nedela_I_kolo_sekt_A!P9)</f>
        <v>-2</v>
      </c>
      <c r="G10" s="123"/>
      <c r="H10" s="124"/>
      <c r="I10" s="127"/>
      <c r="J10" s="123"/>
      <c r="K10" s="124"/>
      <c r="L10" s="125"/>
      <c r="M10" s="126"/>
      <c r="N10" s="124"/>
      <c r="O10" s="127"/>
      <c r="P10" s="106">
        <f t="shared" si="0"/>
        <v>-2</v>
      </c>
      <c r="Q10" s="109">
        <f t="shared" si="1"/>
        <v>-2</v>
      </c>
      <c r="R10" s="112">
        <f t="shared" si="1"/>
        <v>-2</v>
      </c>
      <c r="S10" s="128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7.25">
      <c r="A11" s="39"/>
      <c r="B11" s="115" t="s">
        <v>103</v>
      </c>
      <c r="C11" s="138" t="e">
        <f>LOOKUP(Nedela_I_kolo_sekt_A!E10,Nedela_I_kolo_sekt_A!E10)</f>
        <v>#N/A</v>
      </c>
      <c r="D11" s="126">
        <f>LOOKUP(Nedela_I_kolo_sekt_A!S10,Nedela_I_kolo_sekt_A!S10)</f>
        <v>6.5</v>
      </c>
      <c r="E11" s="124">
        <f>LOOKUP(Nedela_I_kolo_sekt_A!Q10,Nedela_I_kolo_sekt_A!Q10)</f>
        <v>-2</v>
      </c>
      <c r="F11" s="127">
        <f>LOOKUP(Nedela_I_kolo_sekt_A!P10,Nedela_I_kolo_sekt_A!P10)</f>
        <v>-2</v>
      </c>
      <c r="G11" s="123"/>
      <c r="H11" s="124"/>
      <c r="I11" s="127"/>
      <c r="J11" s="123"/>
      <c r="K11" s="124"/>
      <c r="L11" s="125"/>
      <c r="M11" s="126"/>
      <c r="N11" s="124"/>
      <c r="O11" s="127"/>
      <c r="P11" s="106">
        <f t="shared" si="0"/>
        <v>-2</v>
      </c>
      <c r="Q11" s="109">
        <f t="shared" si="1"/>
        <v>-2</v>
      </c>
      <c r="R11" s="112">
        <f t="shared" si="1"/>
        <v>-2</v>
      </c>
      <c r="S11" s="128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7.25">
      <c r="A12" s="39"/>
      <c r="B12" s="115" t="s">
        <v>104</v>
      </c>
      <c r="C12" s="138" t="e">
        <f>LOOKUP(Nedela_I_kolo_sekt_A!E11,Nedela_I_kolo_sekt_A!E11)</f>
        <v>#N/A</v>
      </c>
      <c r="D12" s="126">
        <f>LOOKUP(Nedela_I_kolo_sekt_A!S11,Nedela_I_kolo_sekt_A!S11)</f>
        <v>6.5</v>
      </c>
      <c r="E12" s="124">
        <f>LOOKUP(Nedela_I_kolo_sekt_A!Q11,Nedela_I_kolo_sekt_A!Q11)</f>
        <v>-2</v>
      </c>
      <c r="F12" s="127">
        <f>LOOKUP(Nedela_I_kolo_sekt_A!P11,Nedela_I_kolo_sekt_A!P11)</f>
        <v>-2</v>
      </c>
      <c r="G12" s="123"/>
      <c r="H12" s="124"/>
      <c r="I12" s="127"/>
      <c r="J12" s="123"/>
      <c r="K12" s="124"/>
      <c r="L12" s="125"/>
      <c r="M12" s="126"/>
      <c r="N12" s="124"/>
      <c r="O12" s="127"/>
      <c r="P12" s="106">
        <f t="shared" si="0"/>
        <v>-2</v>
      </c>
      <c r="Q12" s="109">
        <f t="shared" si="1"/>
        <v>-2</v>
      </c>
      <c r="R12" s="112">
        <f t="shared" si="1"/>
        <v>-2</v>
      </c>
      <c r="S12" s="128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7.25">
      <c r="A13" s="39"/>
      <c r="B13" s="115" t="s">
        <v>105</v>
      </c>
      <c r="C13" s="138" t="e">
        <f>LOOKUP(Nedela_I_kolo_sekt_A!E12,Nedela_I_kolo_sekt_A!E12)</f>
        <v>#N/A</v>
      </c>
      <c r="D13" s="126">
        <f>LOOKUP(Nedela_I_kolo_sekt_A!S12,Nedela_I_kolo_sekt_A!S12)</f>
        <v>6.5</v>
      </c>
      <c r="E13" s="124">
        <f>LOOKUP(Nedela_I_kolo_sekt_A!Q12,Nedela_I_kolo_sekt_A!Q12)</f>
        <v>-2</v>
      </c>
      <c r="F13" s="127">
        <f>LOOKUP(Nedela_I_kolo_sekt_A!P12,Nedela_I_kolo_sekt_A!P12)</f>
        <v>-2</v>
      </c>
      <c r="G13" s="123"/>
      <c r="H13" s="124"/>
      <c r="I13" s="127"/>
      <c r="J13" s="123"/>
      <c r="K13" s="124"/>
      <c r="L13" s="125"/>
      <c r="M13" s="126"/>
      <c r="N13" s="124"/>
      <c r="O13" s="127"/>
      <c r="P13" s="106">
        <f t="shared" si="0"/>
        <v>-2</v>
      </c>
      <c r="Q13" s="109">
        <f t="shared" si="1"/>
        <v>-2</v>
      </c>
      <c r="R13" s="112">
        <f t="shared" si="1"/>
        <v>-2</v>
      </c>
      <c r="S13" s="128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7.25">
      <c r="A14" s="39"/>
      <c r="B14" s="115" t="s">
        <v>106</v>
      </c>
      <c r="C14" s="138" t="e">
        <f>LOOKUP(Nedela_I_kolo_sekt_A!E13,Nedela_I_kolo_sekt_A!E13)</f>
        <v>#N/A</v>
      </c>
      <c r="D14" s="126">
        <f>LOOKUP(Nedela_I_kolo_sekt_A!S13,Nedela_I_kolo_sekt_A!S13)</f>
        <v>6.5</v>
      </c>
      <c r="E14" s="124">
        <f>LOOKUP(Nedela_I_kolo_sekt_A!Q13,Nedela_I_kolo_sekt_A!Q13)</f>
        <v>-2</v>
      </c>
      <c r="F14" s="127">
        <f>LOOKUP(Nedela_I_kolo_sekt_A!P13,Nedela_I_kolo_sekt_A!P13)</f>
        <v>-2</v>
      </c>
      <c r="G14" s="123"/>
      <c r="H14" s="124"/>
      <c r="I14" s="127"/>
      <c r="J14" s="123"/>
      <c r="K14" s="124"/>
      <c r="L14" s="125"/>
      <c r="M14" s="126"/>
      <c r="N14" s="124"/>
      <c r="O14" s="127"/>
      <c r="P14" s="106">
        <f t="shared" si="0"/>
        <v>-2</v>
      </c>
      <c r="Q14" s="109">
        <f t="shared" si="1"/>
        <v>-2</v>
      </c>
      <c r="R14" s="112">
        <f t="shared" si="1"/>
        <v>-2</v>
      </c>
      <c r="S14" s="128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7.25">
      <c r="A15" s="39"/>
      <c r="B15" s="115" t="s">
        <v>107</v>
      </c>
      <c r="C15" s="138" t="e">
        <f>LOOKUP(Nedela_I_kolo_sekt_A!E14,Nedela_I_kolo_sekt_A!E14)</f>
        <v>#N/A</v>
      </c>
      <c r="D15" s="126">
        <f>LOOKUP(Nedela_I_kolo_sekt_A!S14,Nedela_I_kolo_sekt_A!S14)</f>
        <v>6.5</v>
      </c>
      <c r="E15" s="124">
        <f>LOOKUP(Nedela_I_kolo_sekt_A!Q14,Nedela_I_kolo_sekt_A!Q14)</f>
        <v>-2</v>
      </c>
      <c r="F15" s="127">
        <f>LOOKUP(Nedela_I_kolo_sekt_A!P14,Nedela_I_kolo_sekt_A!P14)</f>
        <v>-2</v>
      </c>
      <c r="G15" s="123"/>
      <c r="H15" s="124"/>
      <c r="I15" s="127"/>
      <c r="J15" s="123"/>
      <c r="K15" s="124"/>
      <c r="L15" s="125"/>
      <c r="M15" s="126"/>
      <c r="N15" s="124"/>
      <c r="O15" s="127"/>
      <c r="P15" s="106">
        <f t="shared" si="0"/>
        <v>-2</v>
      </c>
      <c r="Q15" s="109">
        <f t="shared" si="1"/>
        <v>-2</v>
      </c>
      <c r="R15" s="112">
        <f t="shared" si="1"/>
        <v>-2</v>
      </c>
      <c r="S15" s="128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" thickBot="1">
      <c r="A16" s="39"/>
      <c r="B16" s="116" t="s">
        <v>108</v>
      </c>
      <c r="C16" s="139" t="e">
        <f>LOOKUP(Nedela_I_kolo_sekt_A!E15,Nedela_I_kolo_sekt_A!E15)</f>
        <v>#N/A</v>
      </c>
      <c r="D16" s="132">
        <f>LOOKUP(Nedela_I_kolo_sekt_A!S15,Nedela_I_kolo_sekt_A!S15)</f>
        <v>6.5</v>
      </c>
      <c r="E16" s="130">
        <f>LOOKUP(Nedela_I_kolo_sekt_A!Q15,Nedela_I_kolo_sekt_A!Q15)</f>
        <v>-2</v>
      </c>
      <c r="F16" s="133">
        <f>LOOKUP(Nedela_I_kolo_sekt_A!P15,Nedela_I_kolo_sekt_A!P15)</f>
        <v>-2</v>
      </c>
      <c r="G16" s="129"/>
      <c r="H16" s="130"/>
      <c r="I16" s="133"/>
      <c r="J16" s="129"/>
      <c r="K16" s="130"/>
      <c r="L16" s="131"/>
      <c r="M16" s="132"/>
      <c r="N16" s="130"/>
      <c r="O16" s="133"/>
      <c r="P16" s="107">
        <f t="shared" si="0"/>
        <v>-2</v>
      </c>
      <c r="Q16" s="110">
        <f t="shared" si="1"/>
        <v>-2</v>
      </c>
      <c r="R16" s="113">
        <f t="shared" si="1"/>
        <v>-2</v>
      </c>
      <c r="S16" s="134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">
      <c r="A17" s="39"/>
      <c r="B17" s="135"/>
      <c r="C17" s="136"/>
      <c r="D17" s="137">
        <f>SUM(D5:D16)</f>
        <v>78</v>
      </c>
      <c r="E17" s="137">
        <f aca="true" t="shared" si="2" ref="E17:P17">SUM(E5:E16)</f>
        <v>-24</v>
      </c>
      <c r="F17" s="137">
        <f t="shared" si="2"/>
        <v>-24</v>
      </c>
      <c r="G17" s="137">
        <f t="shared" si="2"/>
        <v>0</v>
      </c>
      <c r="H17" s="137">
        <f t="shared" si="2"/>
        <v>0</v>
      </c>
      <c r="I17" s="137">
        <f t="shared" si="2"/>
        <v>0</v>
      </c>
      <c r="J17" s="137">
        <f t="shared" si="2"/>
        <v>0</v>
      </c>
      <c r="K17" s="137">
        <f t="shared" si="2"/>
        <v>0</v>
      </c>
      <c r="L17" s="137">
        <f t="shared" si="2"/>
        <v>0</v>
      </c>
      <c r="M17" s="137">
        <f t="shared" si="2"/>
        <v>0</v>
      </c>
      <c r="N17" s="137">
        <f t="shared" si="2"/>
        <v>0</v>
      </c>
      <c r="O17" s="137">
        <f t="shared" si="2"/>
        <v>0</v>
      </c>
      <c r="P17" s="137">
        <f t="shared" si="2"/>
        <v>-15.5</v>
      </c>
      <c r="Q17" s="136"/>
      <c r="R17" s="136"/>
      <c r="S17" s="136"/>
      <c r="T17" s="39"/>
      <c r="U17" s="39"/>
      <c r="V17" s="39"/>
      <c r="W17" s="39"/>
      <c r="X17" s="39"/>
      <c r="Y17" s="39"/>
      <c r="Z17" s="39"/>
    </row>
    <row r="18" spans="1:26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2" width="12.421875" style="0" customWidth="1"/>
    <col min="13" max="13" width="29.140625" style="0" customWidth="1"/>
    <col min="14" max="14" width="11.421875" style="0" customWidth="1"/>
    <col min="15" max="15" width="13.42187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57421875" style="0" customWidth="1"/>
  </cols>
  <sheetData>
    <row r="1" ht="12.75" thickBot="1">
      <c r="A1" s="39"/>
    </row>
    <row r="2" spans="1:16" ht="54" customHeight="1" thickBot="1">
      <c r="A2" s="39"/>
      <c r="B2" s="161" t="s">
        <v>126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23" ht="16.5" customHeight="1" thickBot="1">
      <c r="A3" s="39"/>
      <c r="B3" s="169" t="s">
        <v>86</v>
      </c>
      <c r="C3" s="159" t="s">
        <v>3</v>
      </c>
      <c r="D3" s="164" t="s">
        <v>127</v>
      </c>
      <c r="E3" s="165"/>
      <c r="F3" s="165"/>
      <c r="G3" s="166" t="s">
        <v>128</v>
      </c>
      <c r="H3" s="165"/>
      <c r="I3" s="167"/>
      <c r="J3" s="164" t="s">
        <v>129</v>
      </c>
      <c r="K3" s="165"/>
      <c r="L3" s="165"/>
      <c r="M3" s="171" t="s">
        <v>91</v>
      </c>
      <c r="N3" s="173" t="s">
        <v>13</v>
      </c>
      <c r="O3" s="175" t="s">
        <v>92</v>
      </c>
      <c r="P3" s="159" t="s">
        <v>93</v>
      </c>
      <c r="Q3" s="38" t="s">
        <v>94</v>
      </c>
      <c r="R3" s="39"/>
      <c r="S3" s="38" t="s">
        <v>95</v>
      </c>
      <c r="T3" s="38" t="s">
        <v>96</v>
      </c>
      <c r="U3" s="39"/>
      <c r="V3" s="39"/>
      <c r="W3" s="39"/>
    </row>
    <row r="4" spans="1:23" ht="21" thickBot="1">
      <c r="A4" s="39"/>
      <c r="B4" s="170"/>
      <c r="C4" s="168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77"/>
      <c r="N4" s="174"/>
      <c r="O4" s="176"/>
      <c r="P4" s="160"/>
      <c r="Q4" s="38"/>
      <c r="R4" s="39"/>
      <c r="S4" s="38"/>
      <c r="T4" s="38"/>
      <c r="U4" s="39"/>
      <c r="V4" s="39"/>
      <c r="W4" s="39"/>
    </row>
    <row r="5" spans="1:23" ht="18" thickBot="1">
      <c r="A5" s="39"/>
      <c r="B5" s="114" t="s">
        <v>97</v>
      </c>
      <c r="C5" s="138" t="e">
        <f>LOOKUP(Celkovo_nedela_I_kola!C5,Celkovo_nedela_I_kola!C5)</f>
        <v>#N/A</v>
      </c>
      <c r="D5" s="120"/>
      <c r="E5" s="118"/>
      <c r="F5" s="121"/>
      <c r="G5" s="117"/>
      <c r="H5" s="118"/>
      <c r="I5" s="121"/>
      <c r="J5" s="117"/>
      <c r="K5" s="118"/>
      <c r="L5" s="119"/>
      <c r="M5" s="144">
        <f>SUM(D5,G5,J5,)</f>
        <v>0</v>
      </c>
      <c r="N5" s="147">
        <f>SUM(E5,H5,K5)</f>
        <v>0</v>
      </c>
      <c r="O5" s="112">
        <f>SUM(F5,I5,L5)</f>
        <v>0</v>
      </c>
      <c r="P5" s="122">
        <v>1</v>
      </c>
      <c r="Q5">
        <v>44</v>
      </c>
      <c r="R5" s="39"/>
      <c r="S5" s="39">
        <v>18</v>
      </c>
      <c r="T5" s="39">
        <v>27</v>
      </c>
      <c r="U5" s="39"/>
      <c r="V5" s="39"/>
      <c r="W5" s="39"/>
    </row>
    <row r="6" spans="1:23" ht="17.25">
      <c r="A6" s="39"/>
      <c r="B6" s="115" t="s">
        <v>98</v>
      </c>
      <c r="C6" s="138" t="e">
        <f>LOOKUP(Celkovo_nedela_I_kola!C6,Celkovo_nedela_I_kola!C6)</f>
        <v>#N/A</v>
      </c>
      <c r="D6" s="126"/>
      <c r="E6" s="124"/>
      <c r="F6" s="127"/>
      <c r="G6" s="123"/>
      <c r="H6" s="124"/>
      <c r="I6" s="127"/>
      <c r="J6" s="123"/>
      <c r="K6" s="124"/>
      <c r="L6" s="125"/>
      <c r="M6" s="145">
        <f aca="true" t="shared" si="0" ref="M6:M16">SUM(D6,G6,J6,)</f>
        <v>0</v>
      </c>
      <c r="N6" s="148">
        <f>SUM(E6,H6,K6)</f>
        <v>0</v>
      </c>
      <c r="O6" s="112">
        <f>SUM(F6,I6,L6)</f>
        <v>0</v>
      </c>
      <c r="P6" s="128">
        <v>1</v>
      </c>
      <c r="Q6" s="40">
        <v>30</v>
      </c>
      <c r="R6" s="39"/>
      <c r="S6" s="39">
        <v>23</v>
      </c>
      <c r="T6" s="39">
        <v>11</v>
      </c>
      <c r="U6" s="39"/>
      <c r="V6" s="39"/>
      <c r="W6" s="39"/>
    </row>
    <row r="7" spans="1:23" ht="17.25">
      <c r="A7" s="39"/>
      <c r="B7" s="115" t="s">
        <v>99</v>
      </c>
      <c r="C7" s="138" t="e">
        <f>LOOKUP(Celkovo_nedela_I_kola!C7,Celkovo_nedela_I_kola!C7)</f>
        <v>#N/A</v>
      </c>
      <c r="D7" s="126"/>
      <c r="E7" s="124"/>
      <c r="F7" s="127"/>
      <c r="G7" s="123"/>
      <c r="H7" s="124"/>
      <c r="I7" s="127"/>
      <c r="J7" s="123"/>
      <c r="K7" s="124"/>
      <c r="L7" s="125"/>
      <c r="M7" s="145">
        <f t="shared" si="0"/>
        <v>0</v>
      </c>
      <c r="N7" s="148">
        <f aca="true" t="shared" si="1" ref="N7:N16">SUM(E7,H7,K7)</f>
        <v>0</v>
      </c>
      <c r="O7" s="112">
        <f>SUM(F7,I7,L7)</f>
        <v>0</v>
      </c>
      <c r="P7" s="128">
        <v>1</v>
      </c>
      <c r="Q7" s="39">
        <v>23</v>
      </c>
      <c r="R7" s="39"/>
      <c r="S7" s="39">
        <v>23</v>
      </c>
      <c r="T7" s="39">
        <v>5</v>
      </c>
      <c r="U7" s="39"/>
      <c r="V7" s="39"/>
      <c r="W7" s="39"/>
    </row>
    <row r="8" spans="1:23" ht="17.25">
      <c r="A8" s="39"/>
      <c r="B8" s="115" t="s">
        <v>100</v>
      </c>
      <c r="C8" s="138" t="e">
        <f>LOOKUP(Celkovo_nedela_I_kola!C8,Celkovo_nedela_I_kola!C8)</f>
        <v>#N/A</v>
      </c>
      <c r="D8" s="126"/>
      <c r="E8" s="124"/>
      <c r="F8" s="127"/>
      <c r="G8" s="123"/>
      <c r="H8" s="124"/>
      <c r="I8" s="127"/>
      <c r="J8" s="123"/>
      <c r="K8" s="124"/>
      <c r="L8" s="125"/>
      <c r="M8" s="145">
        <f t="shared" si="0"/>
        <v>0</v>
      </c>
      <c r="N8" s="148">
        <f t="shared" si="1"/>
        <v>0</v>
      </c>
      <c r="O8" s="112">
        <f aca="true" t="shared" si="2" ref="O8:O16">SUM(F8,I8,L8)</f>
        <v>0</v>
      </c>
      <c r="P8" s="128">
        <v>1</v>
      </c>
      <c r="Q8" s="39">
        <v>26</v>
      </c>
      <c r="R8" s="39"/>
      <c r="S8" s="39">
        <v>23</v>
      </c>
      <c r="T8" s="39">
        <v>27</v>
      </c>
      <c r="U8" s="39"/>
      <c r="V8" s="39"/>
      <c r="W8" s="39"/>
    </row>
    <row r="9" spans="1:23" ht="17.25">
      <c r="A9" s="39"/>
      <c r="B9" s="115" t="s">
        <v>101</v>
      </c>
      <c r="C9" s="138" t="e">
        <f>LOOKUP(Celkovo_nedela_I_kola!C9,Celkovo_nedela_I_kola!C9)</f>
        <v>#N/A</v>
      </c>
      <c r="D9" s="126"/>
      <c r="E9" s="124"/>
      <c r="F9" s="127"/>
      <c r="G9" s="123"/>
      <c r="H9" s="124"/>
      <c r="I9" s="127"/>
      <c r="J9" s="123"/>
      <c r="K9" s="124"/>
      <c r="L9" s="125"/>
      <c r="M9" s="145">
        <f t="shared" si="0"/>
        <v>0</v>
      </c>
      <c r="N9" s="148">
        <f t="shared" si="1"/>
        <v>0</v>
      </c>
      <c r="O9" s="112">
        <f t="shared" si="2"/>
        <v>0</v>
      </c>
      <c r="P9" s="128">
        <v>1</v>
      </c>
      <c r="Q9" s="39">
        <v>24</v>
      </c>
      <c r="R9" s="39"/>
      <c r="S9" s="39">
        <v>12</v>
      </c>
      <c r="T9" s="39">
        <v>14</v>
      </c>
      <c r="U9" s="39"/>
      <c r="V9" s="39"/>
      <c r="W9" s="39"/>
    </row>
    <row r="10" spans="1:23" ht="17.25">
      <c r="A10" s="39"/>
      <c r="B10" s="115" t="s">
        <v>102</v>
      </c>
      <c r="C10" s="138" t="e">
        <f>LOOKUP(Celkovo_nedela_I_kola!C10,Celkovo_nedela_I_kola!C10)</f>
        <v>#N/A</v>
      </c>
      <c r="D10" s="126"/>
      <c r="E10" s="124"/>
      <c r="F10" s="127"/>
      <c r="G10" s="123"/>
      <c r="H10" s="124"/>
      <c r="I10" s="127"/>
      <c r="J10" s="123"/>
      <c r="K10" s="124"/>
      <c r="L10" s="125"/>
      <c r="M10" s="145">
        <f t="shared" si="0"/>
        <v>0</v>
      </c>
      <c r="N10" s="148">
        <f t="shared" si="1"/>
        <v>0</v>
      </c>
      <c r="O10" s="112">
        <f t="shared" si="2"/>
        <v>0</v>
      </c>
      <c r="P10" s="128">
        <v>1</v>
      </c>
      <c r="Q10" s="39">
        <v>27</v>
      </c>
      <c r="R10" s="39"/>
      <c r="S10" s="39">
        <v>47</v>
      </c>
      <c r="T10" s="39">
        <v>5</v>
      </c>
      <c r="U10" s="39"/>
      <c r="V10" s="39"/>
      <c r="W10" s="39"/>
    </row>
    <row r="11" spans="1:23" ht="17.25">
      <c r="A11" s="39"/>
      <c r="B11" s="115" t="s">
        <v>103</v>
      </c>
      <c r="C11" s="138" t="e">
        <f>LOOKUP(Celkovo_nedela_I_kola!C11,Celkovo_nedela_I_kola!C11)</f>
        <v>#N/A</v>
      </c>
      <c r="D11" s="126"/>
      <c r="E11" s="124"/>
      <c r="F11" s="127"/>
      <c r="G11" s="123"/>
      <c r="H11" s="124"/>
      <c r="I11" s="127"/>
      <c r="J11" s="123"/>
      <c r="K11" s="124"/>
      <c r="L11" s="125"/>
      <c r="M11" s="145">
        <f t="shared" si="0"/>
        <v>0</v>
      </c>
      <c r="N11" s="148">
        <f t="shared" si="1"/>
        <v>0</v>
      </c>
      <c r="O11" s="112">
        <f t="shared" si="2"/>
        <v>0</v>
      </c>
      <c r="P11" s="128">
        <v>1</v>
      </c>
      <c r="Q11" s="39">
        <v>7</v>
      </c>
      <c r="R11" s="39"/>
      <c r="S11" s="39">
        <v>18</v>
      </c>
      <c r="T11" s="39">
        <v>6</v>
      </c>
      <c r="U11" s="39"/>
      <c r="V11" s="39"/>
      <c r="W11" s="39"/>
    </row>
    <row r="12" spans="1:23" ht="17.25">
      <c r="A12" s="39"/>
      <c r="B12" s="115" t="s">
        <v>104</v>
      </c>
      <c r="C12" s="138" t="e">
        <f>LOOKUP(Celkovo_nedela_I_kola!C12,Celkovo_nedela_I_kola!C12)</f>
        <v>#N/A</v>
      </c>
      <c r="D12" s="126"/>
      <c r="E12" s="124"/>
      <c r="F12" s="127"/>
      <c r="G12" s="123"/>
      <c r="H12" s="124"/>
      <c r="I12" s="127"/>
      <c r="J12" s="123"/>
      <c r="K12" s="124"/>
      <c r="L12" s="125"/>
      <c r="M12" s="145">
        <f t="shared" si="0"/>
        <v>0</v>
      </c>
      <c r="N12" s="148">
        <f t="shared" si="1"/>
        <v>0</v>
      </c>
      <c r="O12" s="112">
        <f t="shared" si="2"/>
        <v>0</v>
      </c>
      <c r="P12" s="128">
        <v>1</v>
      </c>
      <c r="Q12" s="39">
        <v>11</v>
      </c>
      <c r="R12" s="39"/>
      <c r="S12" s="39">
        <v>23</v>
      </c>
      <c r="T12" s="39">
        <v>16</v>
      </c>
      <c r="U12" s="39"/>
      <c r="V12" s="39"/>
      <c r="W12" s="39"/>
    </row>
    <row r="13" spans="1:23" ht="17.25">
      <c r="A13" s="39"/>
      <c r="B13" s="115" t="s">
        <v>105</v>
      </c>
      <c r="C13" s="138" t="e">
        <f>LOOKUP(Celkovo_nedela_I_kola!C13,Celkovo_nedela_I_kola!C13)</f>
        <v>#N/A</v>
      </c>
      <c r="D13" s="126"/>
      <c r="E13" s="124"/>
      <c r="F13" s="127"/>
      <c r="G13" s="123"/>
      <c r="H13" s="124"/>
      <c r="I13" s="127"/>
      <c r="J13" s="123"/>
      <c r="K13" s="124"/>
      <c r="L13" s="125"/>
      <c r="M13" s="145">
        <f t="shared" si="0"/>
        <v>0</v>
      </c>
      <c r="N13" s="148">
        <f t="shared" si="1"/>
        <v>0</v>
      </c>
      <c r="O13" s="112">
        <f t="shared" si="2"/>
        <v>0</v>
      </c>
      <c r="P13" s="128">
        <v>1</v>
      </c>
      <c r="Q13" s="39">
        <v>32</v>
      </c>
      <c r="R13" s="39"/>
      <c r="S13" s="39">
        <v>30</v>
      </c>
      <c r="T13" s="39">
        <v>16</v>
      </c>
      <c r="U13" s="39"/>
      <c r="V13" s="39"/>
      <c r="W13" s="39"/>
    </row>
    <row r="14" spans="1:23" ht="17.25">
      <c r="A14" s="39"/>
      <c r="B14" s="115" t="s">
        <v>106</v>
      </c>
      <c r="C14" s="138" t="e">
        <f>LOOKUP(Celkovo_nedela_I_kola!C14,Celkovo_nedela_I_kola!C14)</f>
        <v>#N/A</v>
      </c>
      <c r="D14" s="126"/>
      <c r="E14" s="124"/>
      <c r="F14" s="127"/>
      <c r="G14" s="123"/>
      <c r="H14" s="124"/>
      <c r="I14" s="127"/>
      <c r="J14" s="123"/>
      <c r="K14" s="124"/>
      <c r="L14" s="125"/>
      <c r="M14" s="145">
        <f t="shared" si="0"/>
        <v>0</v>
      </c>
      <c r="N14" s="148">
        <f t="shared" si="1"/>
        <v>0</v>
      </c>
      <c r="O14" s="112">
        <f t="shared" si="2"/>
        <v>0</v>
      </c>
      <c r="P14" s="128">
        <v>1</v>
      </c>
      <c r="Q14" s="39">
        <v>18</v>
      </c>
      <c r="R14" s="39"/>
      <c r="S14" s="39">
        <v>19</v>
      </c>
      <c r="T14" s="39">
        <v>28</v>
      </c>
      <c r="U14" s="39"/>
      <c r="V14" s="39"/>
      <c r="W14" s="39"/>
    </row>
    <row r="15" spans="1:23" ht="17.25">
      <c r="A15" s="39"/>
      <c r="B15" s="115" t="s">
        <v>107</v>
      </c>
      <c r="C15" s="138" t="e">
        <f>LOOKUP(Celkovo_nedela_I_kola!C15,Celkovo_nedela_I_kola!C15)</f>
        <v>#N/A</v>
      </c>
      <c r="D15" s="126"/>
      <c r="E15" s="124"/>
      <c r="F15" s="127"/>
      <c r="G15" s="123"/>
      <c r="H15" s="124"/>
      <c r="I15" s="127"/>
      <c r="J15" s="123"/>
      <c r="K15" s="124"/>
      <c r="L15" s="125"/>
      <c r="M15" s="145">
        <f t="shared" si="0"/>
        <v>0</v>
      </c>
      <c r="N15" s="148">
        <f t="shared" si="1"/>
        <v>0</v>
      </c>
      <c r="O15" s="112">
        <f t="shared" si="2"/>
        <v>0</v>
      </c>
      <c r="P15" s="128">
        <v>1</v>
      </c>
      <c r="Q15" s="39">
        <v>39</v>
      </c>
      <c r="R15" s="39"/>
      <c r="S15" s="39">
        <v>18</v>
      </c>
      <c r="T15" s="39">
        <v>19</v>
      </c>
      <c r="U15" s="39"/>
      <c r="V15" s="39"/>
      <c r="W15" s="39"/>
    </row>
    <row r="16" spans="1:23" ht="18" thickBot="1">
      <c r="A16" s="39"/>
      <c r="B16" s="116" t="s">
        <v>108</v>
      </c>
      <c r="C16" s="138" t="e">
        <f>LOOKUP(Celkovo_nedela_I_kola!C16,Celkovo_nedela_I_kola!C16)</f>
        <v>#N/A</v>
      </c>
      <c r="D16" s="132"/>
      <c r="E16" s="130"/>
      <c r="F16" s="133"/>
      <c r="G16" s="129"/>
      <c r="H16" s="130"/>
      <c r="I16" s="133"/>
      <c r="J16" s="129"/>
      <c r="K16" s="130"/>
      <c r="L16" s="131"/>
      <c r="M16" s="146">
        <f t="shared" si="0"/>
        <v>0</v>
      </c>
      <c r="N16" s="148">
        <f t="shared" si="1"/>
        <v>0</v>
      </c>
      <c r="O16" s="112">
        <f t="shared" si="2"/>
        <v>0</v>
      </c>
      <c r="P16" s="134">
        <v>1</v>
      </c>
      <c r="Q16" s="39">
        <v>12</v>
      </c>
      <c r="R16" s="39"/>
      <c r="S16" s="39">
        <v>28</v>
      </c>
      <c r="T16" s="39">
        <v>17</v>
      </c>
      <c r="U16" s="39"/>
      <c r="V16" s="39"/>
      <c r="W16" s="39"/>
    </row>
    <row r="17" spans="1:23" ht="12">
      <c r="A17" s="39"/>
      <c r="B17" s="135"/>
      <c r="C17" s="136"/>
      <c r="D17" s="137">
        <f>SUM(D5:D16)</f>
        <v>0</v>
      </c>
      <c r="E17" s="137">
        <f aca="true" t="shared" si="3" ref="E17:M17">SUM(E5:E16)</f>
        <v>0</v>
      </c>
      <c r="F17" s="137">
        <f t="shared" si="3"/>
        <v>0</v>
      </c>
      <c r="G17" s="137">
        <f t="shared" si="3"/>
        <v>0</v>
      </c>
      <c r="H17" s="137">
        <f t="shared" si="3"/>
        <v>0</v>
      </c>
      <c r="I17" s="137">
        <f t="shared" si="3"/>
        <v>0</v>
      </c>
      <c r="J17" s="137">
        <f t="shared" si="3"/>
        <v>0</v>
      </c>
      <c r="K17" s="137">
        <f t="shared" si="3"/>
        <v>0</v>
      </c>
      <c r="L17" s="137">
        <f t="shared" si="3"/>
        <v>0</v>
      </c>
      <c r="M17" s="137">
        <f t="shared" si="3"/>
        <v>0</v>
      </c>
      <c r="N17" s="136"/>
      <c r="O17" s="136"/>
      <c r="P17" s="136"/>
      <c r="Q17" s="39"/>
      <c r="R17" s="39"/>
      <c r="S17" s="39"/>
      <c r="T17" s="39"/>
      <c r="U17" s="39"/>
      <c r="V17" s="39"/>
      <c r="W17" s="39"/>
    </row>
    <row r="18" spans="1:23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0.13671875" style="0" customWidth="1"/>
    <col min="2" max="3" width="6.421875" style="0" customWidth="1"/>
    <col min="4" max="4" width="32.421875" style="0" customWidth="1"/>
    <col min="5" max="5" width="17.421875" style="0" customWidth="1"/>
    <col min="6" max="6" width="16.140625" style="0" customWidth="1"/>
    <col min="7" max="8" width="11.421875" style="0" customWidth="1"/>
    <col min="9" max="9" width="11.421875" style="0" hidden="1" customWidth="1"/>
    <col min="10" max="12" width="11.421875" style="0" customWidth="1"/>
    <col min="13" max="13" width="11.421875" style="0" hidden="1" customWidth="1"/>
    <col min="14" max="15" width="11.421875" style="0" customWidth="1"/>
    <col min="16" max="16" width="12.421875" style="0" customWidth="1"/>
    <col min="17" max="18" width="11.421875" style="0" customWidth="1"/>
    <col min="19" max="19" width="12.140625" style="0" customWidth="1"/>
    <col min="20" max="20" width="17.00390625" style="0" customWidth="1"/>
  </cols>
  <sheetData>
    <row r="1" ht="12.75" thickBot="1"/>
    <row r="2" spans="2:20" ht="60.75" customHeight="1" thickBot="1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30" customHeight="1" thickBot="1">
      <c r="B3" s="179" t="s">
        <v>1</v>
      </c>
      <c r="C3" s="179"/>
      <c r="D3" s="1" t="s">
        <v>2</v>
      </c>
      <c r="E3" s="1" t="s">
        <v>3</v>
      </c>
      <c r="F3" s="2" t="s">
        <v>4</v>
      </c>
      <c r="G3" s="3" t="s">
        <v>5</v>
      </c>
      <c r="H3" s="4" t="s">
        <v>6</v>
      </c>
      <c r="I3" s="41"/>
      <c r="J3" s="5" t="s">
        <v>7</v>
      </c>
      <c r="K3" s="3" t="s">
        <v>8</v>
      </c>
      <c r="L3" s="4" t="s">
        <v>9</v>
      </c>
      <c r="M3" s="41"/>
      <c r="N3" s="5" t="s">
        <v>10</v>
      </c>
      <c r="O3" s="6" t="s">
        <v>11</v>
      </c>
      <c r="P3" s="7" t="s">
        <v>12</v>
      </c>
      <c r="Q3" s="8" t="s">
        <v>13</v>
      </c>
      <c r="R3" s="44"/>
      <c r="S3" s="9" t="s">
        <v>14</v>
      </c>
      <c r="T3" s="5" t="s">
        <v>15</v>
      </c>
    </row>
    <row r="4" spans="2:20" ht="24.75" customHeight="1" thickBot="1">
      <c r="B4" s="10" t="s">
        <v>74</v>
      </c>
      <c r="C4" s="11" t="s">
        <v>51</v>
      </c>
      <c r="D4" s="11" t="s">
        <v>75</v>
      </c>
      <c r="E4" s="11" t="s">
        <v>46</v>
      </c>
      <c r="F4" s="12" t="s">
        <v>19</v>
      </c>
      <c r="G4" s="13">
        <v>14.5</v>
      </c>
      <c r="H4" s="11">
        <v>9</v>
      </c>
      <c r="I4" s="42">
        <f>COUNTIF(G$4:G$15,"&lt;"&amp;G4)*ROWS(G$4:G$15)+COUNTIF(H$4:H$15,"&lt;"&amp;H4)</f>
        <v>66</v>
      </c>
      <c r="J4" s="14">
        <f>IF(COUNTIF(I$4:I$15,I4)&gt;1,RANK(I4,I$4:I$15,0)+(COUNT(I$4:I$15)+1-RANK(I4,I$4:I$15,0)-RANK(I4,I$4:I$15,1))/2,RANK(I4,I$4:I$15,0)+(COUNT(I$4:I$15)+1-RANK(I4,I$4:I$15,0)-RANK(I4,I$4:I$15,1)))</f>
        <v>6</v>
      </c>
      <c r="K4" s="13">
        <v>25.1</v>
      </c>
      <c r="L4" s="11">
        <v>23</v>
      </c>
      <c r="M4" s="42">
        <f>COUNTIF(K$4:K$15,"&lt;"&amp;K4)*ROWS(K$4:K$15)+COUNTIF(L$4:L$15,"&lt;"&amp;L4)</f>
        <v>143</v>
      </c>
      <c r="N4" s="14">
        <f>IF(COUNTIF(M$4:M$15,M4)&gt;1,RANK(M4,M$4:M$15,0)+(COUNT(M$4:M$15)+1-RANK(M4,M$4:M$15,0)-RANK(M4,M$4:M$15,1))/2,RANK(M4,M$4:M$15,0)+(COUNT(M$4:M$15)+1-RANK(M4,M$4:M$15,0)-RANK(M4,M$4:M$15,1)))</f>
        <v>1</v>
      </c>
      <c r="O4" s="15">
        <f>SUM(J4,N4)</f>
        <v>7</v>
      </c>
      <c r="P4" s="23">
        <f aca="true" t="shared" si="0" ref="P4:P15">SUM(K4,G4)</f>
        <v>39.6</v>
      </c>
      <c r="Q4" s="24">
        <f aca="true" t="shared" si="1" ref="Q4:Q15">SUM(L4,H4)</f>
        <v>32</v>
      </c>
      <c r="R4" s="45">
        <f>(COUNTIF(O$4:O$15,"&gt;"&amp;O4)*ROWS(O$4:O$14)+COUNTIF(P$4:P$15,"&lt;"&amp;P4))*ROWS(O$4:O$15)+COUNTIF(Q$4:Q$15,"&lt;"&amp;Q4)</f>
        <v>1319</v>
      </c>
      <c r="S4" s="16">
        <f>IF(COUNTIF(R$4:R$15,R4)&gt;1,RANK(R4,R$4:R$15,0)+(COUNT(R$4:R$15)+1-RANK(R4,R$4:R$15,0)-RANK(R4,R$4:R$15,1))/2,RANK(R4,R$4:R$15,0)+(COUNT(R$4:R$15)+1-RANK(R4,R$4:R$15,0)-RANK(R4,R$4:R$15,1)))</f>
        <v>3</v>
      </c>
      <c r="T4" s="17">
        <v>25</v>
      </c>
    </row>
    <row r="5" spans="2:20" ht="24.75" customHeight="1" thickBot="1">
      <c r="B5" s="18" t="s">
        <v>57</v>
      </c>
      <c r="C5" s="19" t="s">
        <v>52</v>
      </c>
      <c r="D5" s="19" t="s">
        <v>76</v>
      </c>
      <c r="E5" s="19" t="s">
        <v>40</v>
      </c>
      <c r="F5" s="20" t="s">
        <v>22</v>
      </c>
      <c r="G5" s="21">
        <v>23</v>
      </c>
      <c r="H5" s="22">
        <v>15</v>
      </c>
      <c r="I5" s="42">
        <f aca="true" t="shared" si="2" ref="I5:I15">COUNTIF(G$4:G$15,"&lt;"&amp;G5)*ROWS(G$4:G$15)+COUNTIF(H$4:H$15,"&lt;"&amp;H5)</f>
        <v>104</v>
      </c>
      <c r="J5" s="14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21">
        <v>17</v>
      </c>
      <c r="L5" s="22">
        <v>7</v>
      </c>
      <c r="M5" s="42">
        <f aca="true" t="shared" si="4" ref="M5:M15">COUNTIF(K$4:K$15,"&lt;"&amp;K5)*ROWS(K$4:K$15)+COUNTIF(L$4:L$15,"&lt;"&amp;L5)</f>
        <v>114</v>
      </c>
      <c r="N5" s="14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15">
        <f aca="true" t="shared" si="6" ref="O5:O15">SUM(J5,N5)</f>
        <v>7</v>
      </c>
      <c r="P5" s="23">
        <f t="shared" si="0"/>
        <v>40</v>
      </c>
      <c r="Q5" s="24">
        <f t="shared" si="1"/>
        <v>22</v>
      </c>
      <c r="R5" s="45">
        <f aca="true" t="shared" si="7" ref="R5:R15">(COUNTIF(O$4:O$15,"&gt;"&amp;O5)*ROWS(O$4:O$14)+COUNTIF(P$4:P$15,"&lt;"&amp;P5))*ROWS(O$4:O$15)+COUNTIF(Q$4:Q$15,"&lt;"&amp;Q5)</f>
        <v>1327</v>
      </c>
      <c r="S5" s="16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25">
        <v>30</v>
      </c>
    </row>
    <row r="6" spans="2:20" ht="24.75" customHeight="1" thickBot="1">
      <c r="B6" s="18" t="s">
        <v>58</v>
      </c>
      <c r="C6" s="19" t="s">
        <v>53</v>
      </c>
      <c r="D6" s="19" t="s">
        <v>77</v>
      </c>
      <c r="E6" s="19" t="s">
        <v>42</v>
      </c>
      <c r="F6" s="20" t="s">
        <v>26</v>
      </c>
      <c r="G6" s="21">
        <v>15.5</v>
      </c>
      <c r="H6" s="22">
        <v>7</v>
      </c>
      <c r="I6" s="42">
        <f t="shared" si="2"/>
        <v>86</v>
      </c>
      <c r="J6" s="14">
        <f t="shared" si="3"/>
        <v>5</v>
      </c>
      <c r="K6" s="21">
        <v>7.5</v>
      </c>
      <c r="L6" s="22">
        <v>5</v>
      </c>
      <c r="M6" s="42">
        <f t="shared" si="4"/>
        <v>51</v>
      </c>
      <c r="N6" s="14">
        <f t="shared" si="5"/>
        <v>8</v>
      </c>
      <c r="O6" s="15">
        <f t="shared" si="6"/>
        <v>13</v>
      </c>
      <c r="P6" s="23">
        <f t="shared" si="0"/>
        <v>23</v>
      </c>
      <c r="Q6" s="24">
        <f t="shared" si="1"/>
        <v>12</v>
      </c>
      <c r="R6" s="45">
        <f t="shared" si="7"/>
        <v>721</v>
      </c>
      <c r="S6" s="16">
        <f t="shared" si="8"/>
        <v>7</v>
      </c>
      <c r="T6" s="25">
        <v>5</v>
      </c>
    </row>
    <row r="7" spans="2:20" ht="24.75" customHeight="1" thickBot="1">
      <c r="B7" s="18" t="s">
        <v>59</v>
      </c>
      <c r="C7" s="19" t="s">
        <v>54</v>
      </c>
      <c r="D7" s="19" t="s">
        <v>78</v>
      </c>
      <c r="E7" s="19" t="s">
        <v>38</v>
      </c>
      <c r="F7" s="20" t="s">
        <v>30</v>
      </c>
      <c r="G7" s="21">
        <v>25</v>
      </c>
      <c r="H7" s="22">
        <v>17</v>
      </c>
      <c r="I7" s="42">
        <f t="shared" si="2"/>
        <v>117</v>
      </c>
      <c r="J7" s="14">
        <f t="shared" si="3"/>
        <v>3</v>
      </c>
      <c r="K7" s="21">
        <v>7.5</v>
      </c>
      <c r="L7" s="22">
        <v>6</v>
      </c>
      <c r="M7" s="42">
        <f t="shared" si="4"/>
        <v>53</v>
      </c>
      <c r="N7" s="14">
        <f t="shared" si="5"/>
        <v>7</v>
      </c>
      <c r="O7" s="15">
        <f t="shared" si="6"/>
        <v>10</v>
      </c>
      <c r="P7" s="23">
        <f t="shared" si="0"/>
        <v>32.5</v>
      </c>
      <c r="Q7" s="24">
        <f t="shared" si="1"/>
        <v>23</v>
      </c>
      <c r="R7" s="45">
        <f t="shared" si="7"/>
        <v>1028</v>
      </c>
      <c r="S7" s="16">
        <f t="shared" si="8"/>
        <v>5</v>
      </c>
      <c r="T7" s="25">
        <v>15</v>
      </c>
    </row>
    <row r="8" spans="2:20" ht="24.75" customHeight="1" thickBot="1">
      <c r="B8" s="18" t="s">
        <v>60</v>
      </c>
      <c r="C8" s="19" t="s">
        <v>55</v>
      </c>
      <c r="D8" s="19" t="s">
        <v>79</v>
      </c>
      <c r="E8" s="19" t="s">
        <v>33</v>
      </c>
      <c r="F8" s="20" t="s">
        <v>34</v>
      </c>
      <c r="G8" s="21">
        <v>27.1</v>
      </c>
      <c r="H8" s="22">
        <v>22</v>
      </c>
      <c r="I8" s="42">
        <f t="shared" si="2"/>
        <v>130</v>
      </c>
      <c r="J8" s="14">
        <f t="shared" si="3"/>
        <v>2</v>
      </c>
      <c r="K8" s="21">
        <v>1.5</v>
      </c>
      <c r="L8" s="22">
        <v>1</v>
      </c>
      <c r="M8" s="42">
        <f t="shared" si="4"/>
        <v>13</v>
      </c>
      <c r="N8" s="14">
        <f t="shared" si="5"/>
        <v>11</v>
      </c>
      <c r="O8" s="15">
        <f t="shared" si="6"/>
        <v>13</v>
      </c>
      <c r="P8" s="23">
        <f t="shared" si="0"/>
        <v>28.6</v>
      </c>
      <c r="Q8" s="24">
        <f t="shared" si="1"/>
        <v>23</v>
      </c>
      <c r="R8" s="45">
        <f t="shared" si="7"/>
        <v>740</v>
      </c>
      <c r="S8" s="16">
        <f t="shared" si="8"/>
        <v>6</v>
      </c>
      <c r="T8" s="25">
        <v>10</v>
      </c>
    </row>
    <row r="9" spans="2:20" ht="24.75" customHeight="1" thickBot="1">
      <c r="B9" s="18" t="s">
        <v>49</v>
      </c>
      <c r="C9" s="19" t="s">
        <v>74</v>
      </c>
      <c r="D9" s="26" t="s">
        <v>80</v>
      </c>
      <c r="E9" s="19" t="s">
        <v>29</v>
      </c>
      <c r="F9" s="20" t="s">
        <v>37</v>
      </c>
      <c r="G9" s="21">
        <v>27.5</v>
      </c>
      <c r="H9" s="22">
        <v>22</v>
      </c>
      <c r="I9" s="42">
        <f t="shared" si="2"/>
        <v>142</v>
      </c>
      <c r="J9" s="14">
        <f t="shared" si="3"/>
        <v>1</v>
      </c>
      <c r="K9" s="21">
        <v>12</v>
      </c>
      <c r="L9" s="22">
        <v>8</v>
      </c>
      <c r="M9" s="42">
        <f t="shared" si="4"/>
        <v>93</v>
      </c>
      <c r="N9" s="14">
        <f t="shared" si="5"/>
        <v>5</v>
      </c>
      <c r="O9" s="15">
        <f t="shared" si="6"/>
        <v>6</v>
      </c>
      <c r="P9" s="23">
        <f t="shared" si="0"/>
        <v>39.5</v>
      </c>
      <c r="Q9" s="24">
        <f t="shared" si="1"/>
        <v>30</v>
      </c>
      <c r="R9" s="45">
        <f t="shared" si="7"/>
        <v>1570</v>
      </c>
      <c r="S9" s="16">
        <f t="shared" si="8"/>
        <v>1</v>
      </c>
      <c r="T9" s="25">
        <v>35</v>
      </c>
    </row>
    <row r="10" spans="2:20" ht="24.75" customHeight="1" thickBot="1">
      <c r="B10" s="18" t="s">
        <v>51</v>
      </c>
      <c r="C10" s="19" t="s">
        <v>57</v>
      </c>
      <c r="D10" s="19" t="s">
        <v>81</v>
      </c>
      <c r="E10" s="19" t="s">
        <v>33</v>
      </c>
      <c r="F10" s="20" t="s">
        <v>39</v>
      </c>
      <c r="G10" s="21">
        <v>13</v>
      </c>
      <c r="H10" s="22">
        <v>8</v>
      </c>
      <c r="I10" s="42">
        <f t="shared" si="2"/>
        <v>40</v>
      </c>
      <c r="J10" s="14">
        <f t="shared" si="3"/>
        <v>9</v>
      </c>
      <c r="K10" s="21">
        <v>7</v>
      </c>
      <c r="L10" s="22">
        <v>5</v>
      </c>
      <c r="M10" s="42">
        <f t="shared" si="4"/>
        <v>39</v>
      </c>
      <c r="N10" s="14">
        <f t="shared" si="5"/>
        <v>9</v>
      </c>
      <c r="O10" s="15">
        <f t="shared" si="6"/>
        <v>18</v>
      </c>
      <c r="P10" s="23">
        <f t="shared" si="0"/>
        <v>20</v>
      </c>
      <c r="Q10" s="24">
        <f t="shared" si="1"/>
        <v>13</v>
      </c>
      <c r="R10" s="45">
        <f t="shared" si="7"/>
        <v>158</v>
      </c>
      <c r="S10" s="16">
        <f t="shared" si="8"/>
        <v>10</v>
      </c>
      <c r="T10" s="25">
        <v>0</v>
      </c>
    </row>
    <row r="11" spans="2:20" ht="24.75" customHeight="1" thickBot="1">
      <c r="B11" s="18" t="s">
        <v>52</v>
      </c>
      <c r="C11" s="19" t="s">
        <v>58</v>
      </c>
      <c r="D11" s="19" t="s">
        <v>82</v>
      </c>
      <c r="E11" s="19" t="s">
        <v>25</v>
      </c>
      <c r="F11" s="20" t="s">
        <v>41</v>
      </c>
      <c r="G11" s="21">
        <v>13.5</v>
      </c>
      <c r="H11" s="22">
        <v>9</v>
      </c>
      <c r="I11" s="42">
        <f t="shared" si="2"/>
        <v>54</v>
      </c>
      <c r="J11" s="14">
        <f t="shared" si="3"/>
        <v>8</v>
      </c>
      <c r="K11" s="21">
        <v>4.5</v>
      </c>
      <c r="L11" s="22">
        <v>4</v>
      </c>
      <c r="M11" s="42">
        <f t="shared" si="4"/>
        <v>26</v>
      </c>
      <c r="N11" s="14">
        <f t="shared" si="5"/>
        <v>10</v>
      </c>
      <c r="O11" s="15">
        <f t="shared" si="6"/>
        <v>18</v>
      </c>
      <c r="P11" s="23">
        <f t="shared" si="0"/>
        <v>18</v>
      </c>
      <c r="Q11" s="24">
        <f t="shared" si="1"/>
        <v>13</v>
      </c>
      <c r="R11" s="45">
        <f t="shared" si="7"/>
        <v>146</v>
      </c>
      <c r="S11" s="16">
        <f t="shared" si="8"/>
        <v>11</v>
      </c>
      <c r="T11" s="25">
        <v>0</v>
      </c>
    </row>
    <row r="12" spans="2:20" ht="24.75" customHeight="1" thickBot="1">
      <c r="B12" s="18" t="s">
        <v>53</v>
      </c>
      <c r="C12" s="19" t="s">
        <v>59</v>
      </c>
      <c r="D12" s="19" t="s">
        <v>83</v>
      </c>
      <c r="E12" s="19" t="s">
        <v>18</v>
      </c>
      <c r="F12" s="20" t="s">
        <v>43</v>
      </c>
      <c r="G12" s="21">
        <v>14.5</v>
      </c>
      <c r="H12" s="22">
        <v>8</v>
      </c>
      <c r="I12" s="42">
        <f t="shared" si="2"/>
        <v>64</v>
      </c>
      <c r="J12" s="14">
        <f t="shared" si="3"/>
        <v>7</v>
      </c>
      <c r="K12" s="21">
        <v>17.5</v>
      </c>
      <c r="L12" s="22">
        <v>7</v>
      </c>
      <c r="M12" s="42">
        <f t="shared" si="4"/>
        <v>126</v>
      </c>
      <c r="N12" s="14">
        <f t="shared" si="5"/>
        <v>2</v>
      </c>
      <c r="O12" s="15">
        <f t="shared" si="6"/>
        <v>9</v>
      </c>
      <c r="P12" s="23">
        <f t="shared" si="0"/>
        <v>32</v>
      </c>
      <c r="Q12" s="24">
        <f t="shared" si="1"/>
        <v>15</v>
      </c>
      <c r="R12" s="45">
        <f t="shared" si="7"/>
        <v>1145</v>
      </c>
      <c r="S12" s="16">
        <f t="shared" si="8"/>
        <v>4</v>
      </c>
      <c r="T12" s="25">
        <v>20</v>
      </c>
    </row>
    <row r="13" spans="2:20" ht="24.75" customHeight="1" thickBot="1">
      <c r="B13" s="18" t="s">
        <v>54</v>
      </c>
      <c r="C13" s="19" t="s">
        <v>60</v>
      </c>
      <c r="D13" s="19" t="s">
        <v>84</v>
      </c>
      <c r="E13" s="19" t="s">
        <v>44</v>
      </c>
      <c r="F13" s="20" t="s">
        <v>45</v>
      </c>
      <c r="G13" s="21">
        <v>11.5</v>
      </c>
      <c r="H13" s="22">
        <v>7</v>
      </c>
      <c r="I13" s="42">
        <f t="shared" si="2"/>
        <v>26</v>
      </c>
      <c r="J13" s="14">
        <f t="shared" si="3"/>
        <v>10</v>
      </c>
      <c r="K13" s="21">
        <v>9.5</v>
      </c>
      <c r="L13" s="22">
        <v>7</v>
      </c>
      <c r="M13" s="42">
        <f t="shared" si="4"/>
        <v>78</v>
      </c>
      <c r="N13" s="14">
        <f t="shared" si="5"/>
        <v>6</v>
      </c>
      <c r="O13" s="15">
        <f t="shared" si="6"/>
        <v>16</v>
      </c>
      <c r="P13" s="23">
        <f t="shared" si="0"/>
        <v>21</v>
      </c>
      <c r="Q13" s="24">
        <f t="shared" si="1"/>
        <v>14</v>
      </c>
      <c r="R13" s="45">
        <f t="shared" si="7"/>
        <v>448</v>
      </c>
      <c r="S13" s="16">
        <f t="shared" si="8"/>
        <v>9</v>
      </c>
      <c r="T13" s="25">
        <v>0</v>
      </c>
    </row>
    <row r="14" spans="2:20" ht="24.75" customHeight="1" thickBot="1">
      <c r="B14" s="18" t="s">
        <v>55</v>
      </c>
      <c r="C14" s="19" t="s">
        <v>49</v>
      </c>
      <c r="D14" s="27" t="s">
        <v>85</v>
      </c>
      <c r="E14" s="19" t="s">
        <v>36</v>
      </c>
      <c r="F14" s="20" t="s">
        <v>47</v>
      </c>
      <c r="G14" s="21">
        <v>8</v>
      </c>
      <c r="H14" s="22">
        <v>6</v>
      </c>
      <c r="I14" s="42">
        <f t="shared" si="2"/>
        <v>13</v>
      </c>
      <c r="J14" s="14">
        <f t="shared" si="3"/>
        <v>11</v>
      </c>
      <c r="K14" s="21">
        <v>12</v>
      </c>
      <c r="L14" s="22">
        <v>10</v>
      </c>
      <c r="M14" s="42">
        <f t="shared" si="4"/>
        <v>94</v>
      </c>
      <c r="N14" s="14">
        <f t="shared" si="5"/>
        <v>4</v>
      </c>
      <c r="O14" s="15">
        <f t="shared" si="6"/>
        <v>15</v>
      </c>
      <c r="P14" s="23">
        <f t="shared" si="0"/>
        <v>20</v>
      </c>
      <c r="Q14" s="24">
        <f t="shared" si="1"/>
        <v>16</v>
      </c>
      <c r="R14" s="45">
        <f t="shared" si="7"/>
        <v>558</v>
      </c>
      <c r="S14" s="16">
        <f t="shared" si="8"/>
        <v>8</v>
      </c>
      <c r="T14" s="25">
        <v>0</v>
      </c>
    </row>
    <row r="15" spans="2:20" ht="24.75" customHeight="1" thickBot="1">
      <c r="B15" s="28" t="s">
        <v>48</v>
      </c>
      <c r="C15" s="29" t="s">
        <v>49</v>
      </c>
      <c r="D15" s="29"/>
      <c r="E15" s="29"/>
      <c r="F15" s="30" t="s">
        <v>50</v>
      </c>
      <c r="G15" s="31">
        <v>0</v>
      </c>
      <c r="H15" s="32">
        <v>0</v>
      </c>
      <c r="I15" s="42">
        <f t="shared" si="2"/>
        <v>0</v>
      </c>
      <c r="J15" s="14">
        <f t="shared" si="3"/>
        <v>12</v>
      </c>
      <c r="K15" s="31">
        <v>0</v>
      </c>
      <c r="L15" s="32">
        <v>0</v>
      </c>
      <c r="M15" s="42">
        <f t="shared" si="4"/>
        <v>0</v>
      </c>
      <c r="N15" s="14">
        <f t="shared" si="5"/>
        <v>12</v>
      </c>
      <c r="O15" s="15">
        <f t="shared" si="6"/>
        <v>24</v>
      </c>
      <c r="P15" s="33">
        <f t="shared" si="0"/>
        <v>0</v>
      </c>
      <c r="Q15" s="34">
        <f t="shared" si="1"/>
        <v>0</v>
      </c>
      <c r="R15" s="45">
        <f t="shared" si="7"/>
        <v>0</v>
      </c>
      <c r="S15" s="16">
        <f t="shared" si="8"/>
        <v>12</v>
      </c>
      <c r="T15" s="35">
        <v>0</v>
      </c>
    </row>
    <row r="16" spans="7:20" ht="12">
      <c r="G16" s="36"/>
      <c r="H16" s="36"/>
      <c r="I16" s="36"/>
      <c r="J16" s="36">
        <f>SUM(J4:J15)</f>
        <v>78</v>
      </c>
      <c r="K16" s="36"/>
      <c r="L16" s="36"/>
      <c r="M16" s="36"/>
      <c r="N16" s="36">
        <f>SUM(N4:N15)</f>
        <v>78</v>
      </c>
      <c r="O16" s="36">
        <f>SUM(O4:O15)</f>
        <v>156</v>
      </c>
      <c r="T16" s="37">
        <f>SUM(T4:T15)</f>
        <v>140</v>
      </c>
    </row>
  </sheetData>
  <sheetProtection selectLockedCells="1" selectUnlockedCells="1"/>
  <mergeCells count="2">
    <mergeCell ref="B2:T2"/>
    <mergeCell ref="B3:C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118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116</v>
      </c>
      <c r="C4" s="55" t="s">
        <v>64</v>
      </c>
      <c r="D4" s="56"/>
      <c r="E4" s="99"/>
      <c r="F4" s="60" t="s">
        <v>23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63</v>
      </c>
      <c r="C5" s="19" t="s">
        <v>66</v>
      </c>
      <c r="D5" s="141"/>
      <c r="E5" s="100"/>
      <c r="F5" s="61" t="s">
        <v>27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65</v>
      </c>
      <c r="C6" s="19" t="s">
        <v>68</v>
      </c>
      <c r="D6" s="141"/>
      <c r="E6" s="100"/>
      <c r="F6" s="61" t="s">
        <v>31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67</v>
      </c>
      <c r="C7" s="19" t="s">
        <v>70</v>
      </c>
      <c r="D7" s="141"/>
      <c r="E7" s="100"/>
      <c r="F7" s="61" t="s">
        <v>17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69</v>
      </c>
      <c r="C8" s="19" t="s">
        <v>71</v>
      </c>
      <c r="D8" s="141"/>
      <c r="E8" s="100"/>
      <c r="F8" s="61" t="s">
        <v>21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62</v>
      </c>
      <c r="C9" s="19" t="s">
        <v>117</v>
      </c>
      <c r="D9" s="142"/>
      <c r="E9" s="100"/>
      <c r="F9" s="61" t="s">
        <v>24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64</v>
      </c>
      <c r="C10" s="19" t="s">
        <v>61</v>
      </c>
      <c r="D10" s="141"/>
      <c r="E10" s="100"/>
      <c r="F10" s="61" t="s">
        <v>28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66</v>
      </c>
      <c r="C11" s="19" t="s">
        <v>63</v>
      </c>
      <c r="D11" s="141"/>
      <c r="E11" s="100"/>
      <c r="F11" s="61" t="s">
        <v>32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68</v>
      </c>
      <c r="C12" s="19" t="s">
        <v>65</v>
      </c>
      <c r="D12" s="141"/>
      <c r="E12" s="100"/>
      <c r="F12" s="61" t="s">
        <v>35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70</v>
      </c>
      <c r="C13" s="19" t="s">
        <v>67</v>
      </c>
      <c r="D13" s="141"/>
      <c r="E13" s="100"/>
      <c r="F13" s="61" t="s">
        <v>72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71</v>
      </c>
      <c r="C14" s="19" t="s">
        <v>69</v>
      </c>
      <c r="D14" s="43"/>
      <c r="E14" s="100"/>
      <c r="F14" s="61" t="s">
        <v>16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73</v>
      </c>
      <c r="C15" s="59" t="s">
        <v>62</v>
      </c>
      <c r="D15" s="143"/>
      <c r="E15" s="101"/>
      <c r="F15" s="62" t="s">
        <v>20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111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113</v>
      </c>
      <c r="C4" s="55" t="s">
        <v>34</v>
      </c>
      <c r="D4" s="56"/>
      <c r="E4" s="99"/>
      <c r="F4" s="60" t="s">
        <v>58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50</v>
      </c>
      <c r="C5" s="19" t="s">
        <v>37</v>
      </c>
      <c r="D5" s="141"/>
      <c r="E5" s="100"/>
      <c r="F5" s="61" t="s">
        <v>59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19</v>
      </c>
      <c r="C6" s="19" t="s">
        <v>39</v>
      </c>
      <c r="D6" s="141"/>
      <c r="E6" s="100"/>
      <c r="F6" s="61" t="s">
        <v>60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22</v>
      </c>
      <c r="C7" s="19" t="s">
        <v>41</v>
      </c>
      <c r="D7" s="141"/>
      <c r="E7" s="100"/>
      <c r="F7" s="61" t="s">
        <v>49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26</v>
      </c>
      <c r="C8" s="19" t="s">
        <v>43</v>
      </c>
      <c r="D8" s="141"/>
      <c r="E8" s="100"/>
      <c r="F8" s="61" t="s">
        <v>51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30</v>
      </c>
      <c r="C9" s="19" t="s">
        <v>112</v>
      </c>
      <c r="D9" s="142"/>
      <c r="E9" s="100"/>
      <c r="F9" s="61" t="s">
        <v>52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34</v>
      </c>
      <c r="C10" s="19" t="s">
        <v>47</v>
      </c>
      <c r="D10" s="141"/>
      <c r="E10" s="100"/>
      <c r="F10" s="61" t="s">
        <v>53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37</v>
      </c>
      <c r="C11" s="19" t="s">
        <v>50</v>
      </c>
      <c r="D11" s="141"/>
      <c r="E11" s="100"/>
      <c r="F11" s="61" t="s">
        <v>54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39</v>
      </c>
      <c r="C12" s="19" t="s">
        <v>19</v>
      </c>
      <c r="D12" s="141"/>
      <c r="E12" s="100"/>
      <c r="F12" s="61" t="s">
        <v>55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41</v>
      </c>
      <c r="C13" s="19" t="s">
        <v>22</v>
      </c>
      <c r="D13" s="141"/>
      <c r="E13" s="100"/>
      <c r="F13" s="61" t="s">
        <v>48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43</v>
      </c>
      <c r="C14" s="19" t="s">
        <v>26</v>
      </c>
      <c r="D14" s="43"/>
      <c r="E14" s="100"/>
      <c r="F14" s="61" t="s">
        <v>56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45</v>
      </c>
      <c r="C15" s="59" t="s">
        <v>30</v>
      </c>
      <c r="D15" s="143"/>
      <c r="E15" s="101"/>
      <c r="F15" s="62" t="s">
        <v>57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3.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110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74</v>
      </c>
      <c r="C4" s="55" t="s">
        <v>51</v>
      </c>
      <c r="D4" s="56"/>
      <c r="E4" s="99"/>
      <c r="F4" s="60" t="s">
        <v>19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57</v>
      </c>
      <c r="C5" s="19" t="s">
        <v>52</v>
      </c>
      <c r="D5" s="141"/>
      <c r="E5" s="100"/>
      <c r="F5" s="61" t="s">
        <v>22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58</v>
      </c>
      <c r="C6" s="19" t="s">
        <v>53</v>
      </c>
      <c r="D6" s="141"/>
      <c r="E6" s="100"/>
      <c r="F6" s="61" t="s">
        <v>26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59</v>
      </c>
      <c r="C7" s="19" t="s">
        <v>54</v>
      </c>
      <c r="D7" s="141"/>
      <c r="E7" s="100"/>
      <c r="F7" s="61" t="s">
        <v>30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60</v>
      </c>
      <c r="C8" s="19" t="s">
        <v>55</v>
      </c>
      <c r="D8" s="141"/>
      <c r="E8" s="100"/>
      <c r="F8" s="61" t="s">
        <v>34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49</v>
      </c>
      <c r="C9" s="19" t="s">
        <v>109</v>
      </c>
      <c r="D9" s="142"/>
      <c r="E9" s="100"/>
      <c r="F9" s="61" t="s">
        <v>37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51</v>
      </c>
      <c r="C10" s="19" t="s">
        <v>56</v>
      </c>
      <c r="D10" s="141"/>
      <c r="E10" s="100"/>
      <c r="F10" s="61" t="s">
        <v>39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52</v>
      </c>
      <c r="C11" s="19" t="s">
        <v>57</v>
      </c>
      <c r="D11" s="141"/>
      <c r="E11" s="100"/>
      <c r="F11" s="61" t="s">
        <v>41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53</v>
      </c>
      <c r="C12" s="19" t="s">
        <v>58</v>
      </c>
      <c r="D12" s="141"/>
      <c r="E12" s="100"/>
      <c r="F12" s="61" t="s">
        <v>43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54</v>
      </c>
      <c r="C13" s="19" t="s">
        <v>59</v>
      </c>
      <c r="D13" s="141"/>
      <c r="E13" s="100"/>
      <c r="F13" s="61" t="s">
        <v>45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55</v>
      </c>
      <c r="C14" s="19" t="s">
        <v>60</v>
      </c>
      <c r="D14" s="43"/>
      <c r="E14" s="100"/>
      <c r="F14" s="61" t="s">
        <v>47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48</v>
      </c>
      <c r="C15" s="59" t="s">
        <v>49</v>
      </c>
      <c r="D15" s="143"/>
      <c r="E15" s="101"/>
      <c r="F15" s="62" t="s">
        <v>50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421875" style="0" bestFit="1" customWidth="1"/>
    <col min="6" max="6" width="8.421875" style="0" bestFit="1" customWidth="1"/>
    <col min="7" max="7" width="11.421875" style="0" bestFit="1" customWidth="1"/>
    <col min="8" max="8" width="12.140625" style="0" customWidth="1"/>
    <col min="9" max="15" width="12.421875" style="0" customWidth="1"/>
    <col min="16" max="16" width="29.140625" style="0" customWidth="1"/>
    <col min="17" max="17" width="11.421875" style="0" customWidth="1"/>
    <col min="18" max="18" width="13.42187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57421875" style="0" customWidth="1"/>
  </cols>
  <sheetData>
    <row r="1" ht="12.75" thickBot="1">
      <c r="A1" s="39"/>
    </row>
    <row r="2" spans="1:19" ht="54" customHeight="1" thickBot="1">
      <c r="A2" s="39"/>
      <c r="B2" s="161" t="s">
        <v>119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</row>
    <row r="3" spans="1:26" ht="16.5" customHeight="1" thickBot="1">
      <c r="A3" s="39"/>
      <c r="B3" s="169" t="s">
        <v>86</v>
      </c>
      <c r="C3" s="159" t="s">
        <v>3</v>
      </c>
      <c r="D3" s="164" t="s">
        <v>87</v>
      </c>
      <c r="E3" s="165"/>
      <c r="F3" s="165"/>
      <c r="G3" s="166" t="s">
        <v>88</v>
      </c>
      <c r="H3" s="165"/>
      <c r="I3" s="167"/>
      <c r="J3" s="164" t="s">
        <v>89</v>
      </c>
      <c r="K3" s="165"/>
      <c r="L3" s="165"/>
      <c r="M3" s="166" t="s">
        <v>90</v>
      </c>
      <c r="N3" s="165"/>
      <c r="O3" s="165"/>
      <c r="P3" s="171" t="s">
        <v>91</v>
      </c>
      <c r="Q3" s="173" t="s">
        <v>13</v>
      </c>
      <c r="R3" s="175" t="s">
        <v>92</v>
      </c>
      <c r="S3" s="159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1" thickBot="1">
      <c r="A4" s="39"/>
      <c r="B4" s="170"/>
      <c r="C4" s="168"/>
      <c r="D4" s="102" t="s">
        <v>93</v>
      </c>
      <c r="E4" s="98" t="s">
        <v>120</v>
      </c>
      <c r="F4" s="98" t="s">
        <v>121</v>
      </c>
      <c r="G4" s="104" t="s">
        <v>93</v>
      </c>
      <c r="H4" s="98" t="s">
        <v>120</v>
      </c>
      <c r="I4" s="103" t="s">
        <v>121</v>
      </c>
      <c r="J4" s="102" t="s">
        <v>93</v>
      </c>
      <c r="K4" s="98" t="s">
        <v>120</v>
      </c>
      <c r="L4" s="98" t="s">
        <v>121</v>
      </c>
      <c r="M4" s="104" t="s">
        <v>93</v>
      </c>
      <c r="N4" s="98" t="s">
        <v>120</v>
      </c>
      <c r="O4" s="98" t="s">
        <v>121</v>
      </c>
      <c r="P4" s="172"/>
      <c r="Q4" s="174"/>
      <c r="R4" s="176"/>
      <c r="S4" s="160"/>
      <c r="T4" s="38"/>
      <c r="U4" s="39"/>
      <c r="V4" s="38"/>
      <c r="W4" s="38"/>
      <c r="X4" s="39"/>
      <c r="Y4" s="39"/>
      <c r="Z4" s="39"/>
    </row>
    <row r="5" spans="1:26" ht="18" thickBot="1">
      <c r="A5" s="39"/>
      <c r="B5" s="114" t="s">
        <v>97</v>
      </c>
      <c r="C5" s="138" t="e">
        <f>LOOKUP(Sobota_I_kolo_sekt_A!E4,Sobota_I_kolo_sekt_A!E4)</f>
        <v>#N/A</v>
      </c>
      <c r="D5" s="120" t="str">
        <f>LOOKUP(Sobota_I_kolo_sekt_A!S4,Sobota_I_kolo_sekt_A!S4)</f>
        <v>3.</v>
      </c>
      <c r="E5" s="118">
        <f>LOOKUP(Sobota_I_kolo_sekt_A!Q4,Sobota_I_kolo_sekt_A!Q4)</f>
        <v>6</v>
      </c>
      <c r="F5" s="121">
        <f>LOOKUP(Sobota_I_kolo_sekt_A!P4,Sobota_I_kolo_sekt_A!P4)</f>
        <v>3</v>
      </c>
      <c r="G5" s="117"/>
      <c r="H5" s="118"/>
      <c r="I5" s="121"/>
      <c r="J5" s="117"/>
      <c r="K5" s="118"/>
      <c r="L5" s="119"/>
      <c r="M5" s="120"/>
      <c r="N5" s="118"/>
      <c r="O5" s="121"/>
      <c r="P5" s="105">
        <f>SUM(D5,G5,J5,M5)</f>
        <v>0</v>
      </c>
      <c r="Q5" s="108">
        <f>SUM(E5,H5,K5,N5)</f>
        <v>6</v>
      </c>
      <c r="R5" s="111">
        <f>SUM(F5,I5,L5,O5)</f>
        <v>3</v>
      </c>
      <c r="S5" s="122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7.25">
      <c r="A6" s="39"/>
      <c r="B6" s="115" t="s">
        <v>98</v>
      </c>
      <c r="C6" s="138" t="e">
        <f>LOOKUP(Sobota_I_kolo_sekt_A!E5,Sobota_I_kolo_sekt_A!E5)</f>
        <v>#N/A</v>
      </c>
      <c r="D6" s="126" t="str">
        <f>LOOKUP(Sobota_I_kolo_sekt_A!S5,Sobota_I_kolo_sekt_A!S5)</f>
        <v>1.</v>
      </c>
      <c r="E6" s="124">
        <f>LOOKUP(Sobota_I_kolo_sekt_A!Q5,Sobota_I_kolo_sekt_A!Q5)</f>
        <v>8</v>
      </c>
      <c r="F6" s="127">
        <f>LOOKUP(Sobota_I_kolo_sekt_A!P5,Sobota_I_kolo_sekt_A!P5)</f>
        <v>12.5</v>
      </c>
      <c r="G6" s="123"/>
      <c r="H6" s="124"/>
      <c r="I6" s="127"/>
      <c r="J6" s="123"/>
      <c r="K6" s="124"/>
      <c r="L6" s="125"/>
      <c r="M6" s="126"/>
      <c r="N6" s="124"/>
      <c r="O6" s="127"/>
      <c r="P6" s="106">
        <f aca="true" t="shared" si="0" ref="P6:P16">SUM(F6:I6)</f>
        <v>12.5</v>
      </c>
      <c r="Q6" s="109">
        <f aca="true" t="shared" si="1" ref="Q6:Q16">SUM(E6,H6,K6,N6)</f>
        <v>8</v>
      </c>
      <c r="R6" s="112">
        <f aca="true" t="shared" si="2" ref="R6:R16">SUM(F6,I6,L6,O6)</f>
        <v>12.5</v>
      </c>
      <c r="S6" s="128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7.25">
      <c r="A7" s="39"/>
      <c r="B7" s="115" t="s">
        <v>99</v>
      </c>
      <c r="C7" s="138" t="e">
        <f>LOOKUP(Sobota_I_kolo_sekt_A!E6,Sobota_I_kolo_sekt_A!E6)</f>
        <v>#N/A</v>
      </c>
      <c r="D7" s="126" t="str">
        <f>LOOKUP(Sobota_I_kolo_sekt_A!S6,Sobota_I_kolo_sekt_A!S6)</f>
        <v>2.</v>
      </c>
      <c r="E7" s="124">
        <f>LOOKUP(Sobota_I_kolo_sekt_A!Q6,Sobota_I_kolo_sekt_A!Q6)</f>
        <v>9</v>
      </c>
      <c r="F7" s="127">
        <f>LOOKUP(Sobota_I_kolo_sekt_A!P6,Sobota_I_kolo_sekt_A!P6)</f>
        <v>11.5</v>
      </c>
      <c r="G7" s="123"/>
      <c r="H7" s="124"/>
      <c r="I7" s="127"/>
      <c r="J7" s="123"/>
      <c r="K7" s="124"/>
      <c r="L7" s="125"/>
      <c r="M7" s="126"/>
      <c r="N7" s="124"/>
      <c r="O7" s="127"/>
      <c r="P7" s="106">
        <f t="shared" si="0"/>
        <v>11.5</v>
      </c>
      <c r="Q7" s="109">
        <f t="shared" si="1"/>
        <v>9</v>
      </c>
      <c r="R7" s="112">
        <f t="shared" si="2"/>
        <v>11.5</v>
      </c>
      <c r="S7" s="128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7.25">
      <c r="A8" s="39"/>
      <c r="B8" s="115" t="s">
        <v>100</v>
      </c>
      <c r="C8" s="138" t="e">
        <f>LOOKUP(Sobota_I_kolo_sekt_A!E7,Sobota_I_kolo_sekt_A!E7)</f>
        <v>#N/A</v>
      </c>
      <c r="D8" s="126">
        <f>LOOKUP(Sobota_I_kolo_sekt_A!S7,Sobota_I_kolo_sekt_A!S7)</f>
        <v>4.5</v>
      </c>
      <c r="E8" s="124">
        <f>LOOKUP(Sobota_I_kolo_sekt_A!Q7,Sobota_I_kolo_sekt_A!Q7)</f>
        <v>0</v>
      </c>
      <c r="F8" s="127">
        <f>LOOKUP(Sobota_I_kolo_sekt_A!P7,Sobota_I_kolo_sekt_A!P7)</f>
        <v>0</v>
      </c>
      <c r="G8" s="123"/>
      <c r="H8" s="124"/>
      <c r="I8" s="127"/>
      <c r="J8" s="123"/>
      <c r="K8" s="124"/>
      <c r="L8" s="125"/>
      <c r="M8" s="126"/>
      <c r="N8" s="124"/>
      <c r="O8" s="127"/>
      <c r="P8" s="106">
        <f t="shared" si="0"/>
        <v>0</v>
      </c>
      <c r="Q8" s="109">
        <f t="shared" si="1"/>
        <v>0</v>
      </c>
      <c r="R8" s="112">
        <f t="shared" si="2"/>
        <v>0</v>
      </c>
      <c r="S8" s="128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7.25">
      <c r="A9" s="39"/>
      <c r="B9" s="115" t="s">
        <v>101</v>
      </c>
      <c r="C9" s="138" t="e">
        <f>LOOKUP(Sobota_I_kolo_sekt_A!E8,Sobota_I_kolo_sekt_A!E8)</f>
        <v>#N/A</v>
      </c>
      <c r="D9" s="126">
        <f>LOOKUP(Sobota_I_kolo_sekt_A!S8,Sobota_I_kolo_sekt_A!S8)</f>
        <v>4.5</v>
      </c>
      <c r="E9" s="124">
        <f>LOOKUP(Sobota_I_kolo_sekt_A!Q8,Sobota_I_kolo_sekt_A!Q8)</f>
        <v>0</v>
      </c>
      <c r="F9" s="127">
        <f>LOOKUP(Sobota_I_kolo_sekt_A!P8,Sobota_I_kolo_sekt_A!P8)</f>
        <v>0</v>
      </c>
      <c r="G9" s="123"/>
      <c r="H9" s="124"/>
      <c r="I9" s="127"/>
      <c r="J9" s="123"/>
      <c r="K9" s="124"/>
      <c r="L9" s="125"/>
      <c r="M9" s="126"/>
      <c r="N9" s="124"/>
      <c r="O9" s="127"/>
      <c r="P9" s="106">
        <f t="shared" si="0"/>
        <v>0</v>
      </c>
      <c r="Q9" s="109">
        <f t="shared" si="1"/>
        <v>0</v>
      </c>
      <c r="R9" s="112">
        <f t="shared" si="2"/>
        <v>0</v>
      </c>
      <c r="S9" s="128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7.25">
      <c r="A10" s="39"/>
      <c r="B10" s="115" t="s">
        <v>102</v>
      </c>
      <c r="C10" s="138" t="e">
        <f>LOOKUP(Sobota_I_kolo_sekt_A!#REF!,Sobota_I_kolo_sekt_A!#REF!)</f>
        <v>#REF!</v>
      </c>
      <c r="D10" s="126" t="e">
        <f>LOOKUP(Sobota_I_kolo_sekt_A!#REF!,Sobota_I_kolo_sekt_A!#REF!)</f>
        <v>#REF!</v>
      </c>
      <c r="E10" s="124" t="e">
        <f>LOOKUP(Sobota_I_kolo_sekt_A!#REF!,Sobota_I_kolo_sekt_A!#REF!)</f>
        <v>#REF!</v>
      </c>
      <c r="F10" s="127" t="e">
        <f>LOOKUP(Sobota_I_kolo_sekt_A!#REF!,Sobota_I_kolo_sekt_A!#REF!)</f>
        <v>#REF!</v>
      </c>
      <c r="G10" s="123"/>
      <c r="H10" s="124"/>
      <c r="I10" s="127"/>
      <c r="J10" s="123"/>
      <c r="K10" s="124"/>
      <c r="L10" s="125"/>
      <c r="M10" s="126"/>
      <c r="N10" s="124"/>
      <c r="O10" s="127"/>
      <c r="P10" s="106" t="e">
        <f t="shared" si="0"/>
        <v>#REF!</v>
      </c>
      <c r="Q10" s="109" t="e">
        <f t="shared" si="1"/>
        <v>#REF!</v>
      </c>
      <c r="R10" s="112" t="e">
        <f t="shared" si="2"/>
        <v>#REF!</v>
      </c>
      <c r="S10" s="128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7.25">
      <c r="A11" s="39"/>
      <c r="B11" s="115" t="s">
        <v>103</v>
      </c>
      <c r="C11" s="138" t="e">
        <f>LOOKUP(Sobota_I_kolo_sekt_A!#REF!,Sobota_I_kolo_sekt_A!#REF!)</f>
        <v>#REF!</v>
      </c>
      <c r="D11" s="126" t="e">
        <f>LOOKUP(Sobota_I_kolo_sekt_A!#REF!,Sobota_I_kolo_sekt_A!#REF!)</f>
        <v>#REF!</v>
      </c>
      <c r="E11" s="124" t="e">
        <f>LOOKUP(Sobota_I_kolo_sekt_A!#REF!,Sobota_I_kolo_sekt_A!#REF!)</f>
        <v>#REF!</v>
      </c>
      <c r="F11" s="127" t="e">
        <f>LOOKUP(Sobota_I_kolo_sekt_A!#REF!,Sobota_I_kolo_sekt_A!#REF!)</f>
        <v>#REF!</v>
      </c>
      <c r="G11" s="123"/>
      <c r="H11" s="124"/>
      <c r="I11" s="127"/>
      <c r="J11" s="123"/>
      <c r="K11" s="124"/>
      <c r="L11" s="125"/>
      <c r="M11" s="126"/>
      <c r="N11" s="124"/>
      <c r="O11" s="127"/>
      <c r="P11" s="106" t="e">
        <f t="shared" si="0"/>
        <v>#REF!</v>
      </c>
      <c r="Q11" s="109" t="e">
        <f t="shared" si="1"/>
        <v>#REF!</v>
      </c>
      <c r="R11" s="112" t="e">
        <f t="shared" si="2"/>
        <v>#REF!</v>
      </c>
      <c r="S11" s="128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7.25">
      <c r="A12" s="39"/>
      <c r="B12" s="115" t="s">
        <v>104</v>
      </c>
      <c r="C12" s="138" t="e">
        <f>LOOKUP(Sobota_I_kolo_sekt_A!#REF!,Sobota_I_kolo_sekt_A!#REF!)</f>
        <v>#REF!</v>
      </c>
      <c r="D12" s="126" t="e">
        <f>LOOKUP(Sobota_I_kolo_sekt_A!#REF!,Sobota_I_kolo_sekt_A!#REF!)</f>
        <v>#REF!</v>
      </c>
      <c r="E12" s="124" t="e">
        <f>LOOKUP(Sobota_I_kolo_sekt_A!#REF!,Sobota_I_kolo_sekt_A!#REF!)</f>
        <v>#REF!</v>
      </c>
      <c r="F12" s="127" t="e">
        <f>LOOKUP(Sobota_I_kolo_sekt_A!#REF!,Sobota_I_kolo_sekt_A!#REF!)</f>
        <v>#REF!</v>
      </c>
      <c r="G12" s="123"/>
      <c r="H12" s="124"/>
      <c r="I12" s="127"/>
      <c r="J12" s="123"/>
      <c r="K12" s="124"/>
      <c r="L12" s="125"/>
      <c r="M12" s="126"/>
      <c r="N12" s="124"/>
      <c r="O12" s="127"/>
      <c r="P12" s="106" t="e">
        <f t="shared" si="0"/>
        <v>#REF!</v>
      </c>
      <c r="Q12" s="109" t="e">
        <f t="shared" si="1"/>
        <v>#REF!</v>
      </c>
      <c r="R12" s="112" t="e">
        <f t="shared" si="2"/>
        <v>#REF!</v>
      </c>
      <c r="S12" s="128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7.25">
      <c r="A13" s="39"/>
      <c r="B13" s="115" t="s">
        <v>105</v>
      </c>
      <c r="C13" s="138" t="e">
        <f>LOOKUP(Sobota_I_kolo_sekt_A!#REF!,Sobota_I_kolo_sekt_A!#REF!)</f>
        <v>#REF!</v>
      </c>
      <c r="D13" s="126" t="e">
        <f>LOOKUP(Sobota_I_kolo_sekt_A!#REF!,Sobota_I_kolo_sekt_A!#REF!)</f>
        <v>#REF!</v>
      </c>
      <c r="E13" s="124" t="e">
        <f>LOOKUP(Sobota_I_kolo_sekt_A!#REF!,Sobota_I_kolo_sekt_A!#REF!)</f>
        <v>#REF!</v>
      </c>
      <c r="F13" s="127" t="e">
        <f>LOOKUP(Sobota_I_kolo_sekt_A!#REF!,Sobota_I_kolo_sekt_A!#REF!)</f>
        <v>#REF!</v>
      </c>
      <c r="G13" s="123"/>
      <c r="H13" s="124"/>
      <c r="I13" s="127"/>
      <c r="J13" s="123"/>
      <c r="K13" s="124"/>
      <c r="L13" s="125"/>
      <c r="M13" s="126"/>
      <c r="N13" s="124"/>
      <c r="O13" s="127"/>
      <c r="P13" s="106" t="e">
        <f t="shared" si="0"/>
        <v>#REF!</v>
      </c>
      <c r="Q13" s="109" t="e">
        <f t="shared" si="1"/>
        <v>#REF!</v>
      </c>
      <c r="R13" s="112" t="e">
        <f t="shared" si="2"/>
        <v>#REF!</v>
      </c>
      <c r="S13" s="128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7.25">
      <c r="A14" s="39"/>
      <c r="B14" s="115" t="s">
        <v>106</v>
      </c>
      <c r="C14" s="138" t="e">
        <f>LOOKUP(Sobota_I_kolo_sekt_A!#REF!,Sobota_I_kolo_sekt_A!#REF!)</f>
        <v>#REF!</v>
      </c>
      <c r="D14" s="126" t="e">
        <f>LOOKUP(Sobota_I_kolo_sekt_A!#REF!,Sobota_I_kolo_sekt_A!#REF!)</f>
        <v>#REF!</v>
      </c>
      <c r="E14" s="124" t="e">
        <f>LOOKUP(Sobota_I_kolo_sekt_A!#REF!,Sobota_I_kolo_sekt_A!#REF!)</f>
        <v>#REF!</v>
      </c>
      <c r="F14" s="127" t="e">
        <f>LOOKUP(Sobota_I_kolo_sekt_A!#REF!,Sobota_I_kolo_sekt_A!#REF!)</f>
        <v>#REF!</v>
      </c>
      <c r="G14" s="123"/>
      <c r="H14" s="124"/>
      <c r="I14" s="127"/>
      <c r="J14" s="123"/>
      <c r="K14" s="124"/>
      <c r="L14" s="125"/>
      <c r="M14" s="126"/>
      <c r="N14" s="124"/>
      <c r="O14" s="127"/>
      <c r="P14" s="106" t="e">
        <f t="shared" si="0"/>
        <v>#REF!</v>
      </c>
      <c r="Q14" s="109" t="e">
        <f t="shared" si="1"/>
        <v>#REF!</v>
      </c>
      <c r="R14" s="112" t="e">
        <f t="shared" si="2"/>
        <v>#REF!</v>
      </c>
      <c r="S14" s="128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7.25">
      <c r="A15" s="39"/>
      <c r="B15" s="115" t="s">
        <v>107</v>
      </c>
      <c r="C15" s="138" t="e">
        <f>LOOKUP(Sobota_I_kolo_sekt_A!#REF!,Sobota_I_kolo_sekt_A!#REF!)</f>
        <v>#REF!</v>
      </c>
      <c r="D15" s="126" t="e">
        <f>LOOKUP(Sobota_I_kolo_sekt_A!#REF!,Sobota_I_kolo_sekt_A!#REF!)</f>
        <v>#REF!</v>
      </c>
      <c r="E15" s="124" t="e">
        <f>LOOKUP(Sobota_I_kolo_sekt_A!#REF!,Sobota_I_kolo_sekt_A!#REF!)</f>
        <v>#REF!</v>
      </c>
      <c r="F15" s="127" t="e">
        <f>LOOKUP(Sobota_I_kolo_sekt_A!#REF!,Sobota_I_kolo_sekt_A!#REF!)</f>
        <v>#REF!</v>
      </c>
      <c r="G15" s="123"/>
      <c r="H15" s="124"/>
      <c r="I15" s="127"/>
      <c r="J15" s="123"/>
      <c r="K15" s="124"/>
      <c r="L15" s="125"/>
      <c r="M15" s="126"/>
      <c r="N15" s="124"/>
      <c r="O15" s="127"/>
      <c r="P15" s="106" t="e">
        <f t="shared" si="0"/>
        <v>#REF!</v>
      </c>
      <c r="Q15" s="109" t="e">
        <f t="shared" si="1"/>
        <v>#REF!</v>
      </c>
      <c r="R15" s="112" t="e">
        <f t="shared" si="2"/>
        <v>#REF!</v>
      </c>
      <c r="S15" s="128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" thickBot="1">
      <c r="A16" s="39"/>
      <c r="B16" s="116" t="s">
        <v>108</v>
      </c>
      <c r="C16" s="139" t="e">
        <f>LOOKUP(Sobota_I_kolo_sekt_A!#REF!,Sobota_I_kolo_sekt_A!#REF!)</f>
        <v>#REF!</v>
      </c>
      <c r="D16" s="132" t="e">
        <f>LOOKUP(Sobota_I_kolo_sekt_A!#REF!,Sobota_I_kolo_sekt_A!#REF!)</f>
        <v>#REF!</v>
      </c>
      <c r="E16" s="130" t="e">
        <f>LOOKUP(Sobota_I_kolo_sekt_A!#REF!,Sobota_I_kolo_sekt_A!#REF!)</f>
        <v>#REF!</v>
      </c>
      <c r="F16" s="133" t="e">
        <f>LOOKUP(Sobota_I_kolo_sekt_A!#REF!,Sobota_I_kolo_sekt_A!#REF!)</f>
        <v>#REF!</v>
      </c>
      <c r="G16" s="129"/>
      <c r="H16" s="130"/>
      <c r="I16" s="133"/>
      <c r="J16" s="129"/>
      <c r="K16" s="130"/>
      <c r="L16" s="131"/>
      <c r="M16" s="132"/>
      <c r="N16" s="130"/>
      <c r="O16" s="133"/>
      <c r="P16" s="107" t="e">
        <f t="shared" si="0"/>
        <v>#REF!</v>
      </c>
      <c r="Q16" s="110" t="e">
        <f t="shared" si="1"/>
        <v>#REF!</v>
      </c>
      <c r="R16" s="113" t="e">
        <f t="shared" si="2"/>
        <v>#REF!</v>
      </c>
      <c r="S16" s="134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">
      <c r="A17" s="39"/>
      <c r="B17" s="135"/>
      <c r="C17" s="136"/>
      <c r="D17" s="137" t="e">
        <f>SUM(D5:D16)</f>
        <v>#REF!</v>
      </c>
      <c r="E17" s="137" t="e">
        <f aca="true" t="shared" si="3" ref="E17:P17">SUM(E5:E16)</f>
        <v>#REF!</v>
      </c>
      <c r="F17" s="137" t="e">
        <f t="shared" si="3"/>
        <v>#REF!</v>
      </c>
      <c r="G17" s="137">
        <f t="shared" si="3"/>
        <v>0</v>
      </c>
      <c r="H17" s="137">
        <f t="shared" si="3"/>
        <v>0</v>
      </c>
      <c r="I17" s="137">
        <f t="shared" si="3"/>
        <v>0</v>
      </c>
      <c r="J17" s="137">
        <f t="shared" si="3"/>
        <v>0</v>
      </c>
      <c r="K17" s="137">
        <f t="shared" si="3"/>
        <v>0</v>
      </c>
      <c r="L17" s="137">
        <f t="shared" si="3"/>
        <v>0</v>
      </c>
      <c r="M17" s="137">
        <f t="shared" si="3"/>
        <v>0</v>
      </c>
      <c r="N17" s="137">
        <f t="shared" si="3"/>
        <v>0</v>
      </c>
      <c r="O17" s="137">
        <f t="shared" si="3"/>
        <v>0</v>
      </c>
      <c r="P17" s="137" t="e">
        <f t="shared" si="3"/>
        <v>#REF!</v>
      </c>
      <c r="Q17" s="136"/>
      <c r="R17" s="136"/>
      <c r="S17" s="136"/>
      <c r="T17" s="39"/>
      <c r="U17" s="39"/>
      <c r="V17" s="39"/>
      <c r="W17" s="39"/>
      <c r="X17" s="39"/>
      <c r="Y17" s="39"/>
      <c r="Z17" s="39"/>
    </row>
    <row r="18" spans="1:26" ht="12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122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114</v>
      </c>
      <c r="C4" s="55" t="s">
        <v>21</v>
      </c>
      <c r="D4" s="55"/>
      <c r="E4" s="55"/>
      <c r="F4" s="60" t="s">
        <v>65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20</v>
      </c>
      <c r="C5" s="19" t="s">
        <v>24</v>
      </c>
      <c r="D5" s="19"/>
      <c r="E5" s="19"/>
      <c r="F5" s="61" t="s">
        <v>67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23</v>
      </c>
      <c r="C6" s="19" t="s">
        <v>28</v>
      </c>
      <c r="D6" s="19"/>
      <c r="E6" s="19"/>
      <c r="F6" s="61" t="s">
        <v>69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27</v>
      </c>
      <c r="C7" s="19" t="s">
        <v>32</v>
      </c>
      <c r="D7" s="19"/>
      <c r="E7" s="19"/>
      <c r="F7" s="61" t="s">
        <v>62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31</v>
      </c>
      <c r="C8" s="19" t="s">
        <v>35</v>
      </c>
      <c r="D8" s="19"/>
      <c r="E8" s="19"/>
      <c r="F8" s="61" t="s">
        <v>64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17</v>
      </c>
      <c r="C9" s="19" t="s">
        <v>115</v>
      </c>
      <c r="D9" s="26"/>
      <c r="E9" s="19"/>
      <c r="F9" s="61" t="s">
        <v>66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21</v>
      </c>
      <c r="C10" s="19" t="s">
        <v>16</v>
      </c>
      <c r="D10" s="19"/>
      <c r="E10" s="19"/>
      <c r="F10" s="61" t="s">
        <v>68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24</v>
      </c>
      <c r="C11" s="19" t="s">
        <v>20</v>
      </c>
      <c r="D11" s="19"/>
      <c r="E11" s="19"/>
      <c r="F11" s="61" t="s">
        <v>70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28</v>
      </c>
      <c r="C12" s="19" t="s">
        <v>23</v>
      </c>
      <c r="D12" s="19"/>
      <c r="E12" s="19"/>
      <c r="F12" s="61" t="s">
        <v>71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32</v>
      </c>
      <c r="C13" s="19" t="s">
        <v>27</v>
      </c>
      <c r="D13" s="19"/>
      <c r="E13" s="19"/>
      <c r="F13" s="61" t="s">
        <v>73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35</v>
      </c>
      <c r="C14" s="19" t="s">
        <v>31</v>
      </c>
      <c r="D14" s="27"/>
      <c r="E14" s="19"/>
      <c r="F14" s="61" t="s">
        <v>61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72</v>
      </c>
      <c r="C15" s="59" t="s">
        <v>17</v>
      </c>
      <c r="D15" s="59"/>
      <c r="E15" s="59"/>
      <c r="F15" s="62" t="s">
        <v>63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G16" sqref="G16:T16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123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116</v>
      </c>
      <c r="C4" s="55" t="s">
        <v>64</v>
      </c>
      <c r="D4" s="55"/>
      <c r="E4" s="55"/>
      <c r="F4" s="60" t="s">
        <v>23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63</v>
      </c>
      <c r="C5" s="19" t="s">
        <v>66</v>
      </c>
      <c r="D5" s="19"/>
      <c r="E5" s="19"/>
      <c r="F5" s="61" t="s">
        <v>27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65</v>
      </c>
      <c r="C6" s="19" t="s">
        <v>68</v>
      </c>
      <c r="D6" s="19"/>
      <c r="E6" s="19"/>
      <c r="F6" s="61" t="s">
        <v>31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67</v>
      </c>
      <c r="C7" s="19" t="s">
        <v>70</v>
      </c>
      <c r="D7" s="19"/>
      <c r="E7" s="19"/>
      <c r="F7" s="61" t="s">
        <v>17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69</v>
      </c>
      <c r="C8" s="19" t="s">
        <v>71</v>
      </c>
      <c r="D8" s="19"/>
      <c r="E8" s="19"/>
      <c r="F8" s="61" t="s">
        <v>21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62</v>
      </c>
      <c r="C9" s="19" t="s">
        <v>117</v>
      </c>
      <c r="D9" s="26"/>
      <c r="E9" s="19"/>
      <c r="F9" s="61" t="s">
        <v>24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64</v>
      </c>
      <c r="C10" s="19" t="s">
        <v>61</v>
      </c>
      <c r="D10" s="19"/>
      <c r="E10" s="19"/>
      <c r="F10" s="61" t="s">
        <v>28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66</v>
      </c>
      <c r="C11" s="19" t="s">
        <v>63</v>
      </c>
      <c r="D11" s="19"/>
      <c r="E11" s="19"/>
      <c r="F11" s="61" t="s">
        <v>32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68</v>
      </c>
      <c r="C12" s="19" t="s">
        <v>65</v>
      </c>
      <c r="D12" s="19"/>
      <c r="E12" s="19"/>
      <c r="F12" s="61" t="s">
        <v>35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70</v>
      </c>
      <c r="C13" s="19" t="s">
        <v>67</v>
      </c>
      <c r="D13" s="19"/>
      <c r="E13" s="19"/>
      <c r="F13" s="61" t="s">
        <v>72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71</v>
      </c>
      <c r="C14" s="19" t="s">
        <v>69</v>
      </c>
      <c r="D14" s="27"/>
      <c r="E14" s="19"/>
      <c r="F14" s="61" t="s">
        <v>16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73</v>
      </c>
      <c r="C15" s="59" t="s">
        <v>62</v>
      </c>
      <c r="D15" s="59"/>
      <c r="E15" s="59"/>
      <c r="F15" s="62" t="s">
        <v>20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F16" sqref="F16:T16"/>
    </sheetView>
  </sheetViews>
  <sheetFormatPr defaultColWidth="9.140625" defaultRowHeight="12.75"/>
  <cols>
    <col min="1" max="1" width="2.57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124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113</v>
      </c>
      <c r="C4" s="55" t="s">
        <v>34</v>
      </c>
      <c r="D4" s="55"/>
      <c r="E4" s="55"/>
      <c r="F4" s="60" t="s">
        <v>58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50</v>
      </c>
      <c r="C5" s="19" t="s">
        <v>37</v>
      </c>
      <c r="D5" s="19"/>
      <c r="E5" s="19"/>
      <c r="F5" s="61" t="s">
        <v>59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19</v>
      </c>
      <c r="C6" s="19" t="s">
        <v>39</v>
      </c>
      <c r="D6" s="19"/>
      <c r="E6" s="19"/>
      <c r="F6" s="61" t="s">
        <v>60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22</v>
      </c>
      <c r="C7" s="19" t="s">
        <v>41</v>
      </c>
      <c r="D7" s="19"/>
      <c r="E7" s="19"/>
      <c r="F7" s="61" t="s">
        <v>49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26</v>
      </c>
      <c r="C8" s="19" t="s">
        <v>43</v>
      </c>
      <c r="D8" s="19"/>
      <c r="E8" s="19"/>
      <c r="F8" s="61" t="s">
        <v>51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30</v>
      </c>
      <c r="C9" s="19" t="s">
        <v>112</v>
      </c>
      <c r="D9" s="26"/>
      <c r="E9" s="19"/>
      <c r="F9" s="61" t="s">
        <v>52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34</v>
      </c>
      <c r="C10" s="19" t="s">
        <v>47</v>
      </c>
      <c r="D10" s="19"/>
      <c r="E10" s="19"/>
      <c r="F10" s="61" t="s">
        <v>53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37</v>
      </c>
      <c r="C11" s="19" t="s">
        <v>50</v>
      </c>
      <c r="D11" s="19"/>
      <c r="E11" s="19"/>
      <c r="F11" s="61" t="s">
        <v>54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39</v>
      </c>
      <c r="C12" s="19" t="s">
        <v>19</v>
      </c>
      <c r="D12" s="19"/>
      <c r="E12" s="19"/>
      <c r="F12" s="61" t="s">
        <v>55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41</v>
      </c>
      <c r="C13" s="19" t="s">
        <v>22</v>
      </c>
      <c r="D13" s="19"/>
      <c r="E13" s="19"/>
      <c r="F13" s="61" t="s">
        <v>48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43</v>
      </c>
      <c r="C14" s="19" t="s">
        <v>26</v>
      </c>
      <c r="D14" s="27"/>
      <c r="E14" s="19"/>
      <c r="F14" s="61" t="s">
        <v>56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45</v>
      </c>
      <c r="C15" s="59" t="s">
        <v>30</v>
      </c>
      <c r="D15" s="59"/>
      <c r="E15" s="59"/>
      <c r="F15" s="62" t="s">
        <v>57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421875" style="0" customWidth="1"/>
    <col min="2" max="3" width="5.421875" style="0" bestFit="1" customWidth="1"/>
    <col min="4" max="4" width="19.421875" style="0" customWidth="1"/>
    <col min="5" max="5" width="12.8515625" style="0" customWidth="1"/>
    <col min="6" max="6" width="11.57421875" style="0" bestFit="1" customWidth="1"/>
    <col min="7" max="7" width="9.421875" style="0" bestFit="1" customWidth="1"/>
    <col min="8" max="8" width="9.00390625" style="0" bestFit="1" customWidth="1"/>
    <col min="9" max="9" width="10.421875" style="0" hidden="1" customWidth="1"/>
    <col min="12" max="12" width="9.00390625" style="0" bestFit="1" customWidth="1"/>
    <col min="13" max="13" width="0" style="0" hidden="1" customWidth="1"/>
    <col min="14" max="14" width="11.421875" style="0" customWidth="1"/>
    <col min="15" max="15" width="10.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2.75" thickBot="1"/>
    <row r="2" spans="2:20" ht="18" thickBot="1">
      <c r="B2" s="157" t="s">
        <v>125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37.5" thickBot="1">
      <c r="B3" s="158" t="s">
        <v>1</v>
      </c>
      <c r="C3" s="158"/>
      <c r="D3" s="46" t="s">
        <v>2</v>
      </c>
      <c r="E3" s="46" t="s">
        <v>3</v>
      </c>
      <c r="F3" s="47" t="s">
        <v>4</v>
      </c>
      <c r="G3" s="48" t="s">
        <v>5</v>
      </c>
      <c r="H3" s="49" t="s">
        <v>6</v>
      </c>
      <c r="I3" s="50"/>
      <c r="J3" s="51" t="s">
        <v>7</v>
      </c>
      <c r="K3" s="48" t="s">
        <v>8</v>
      </c>
      <c r="L3" s="49" t="s">
        <v>9</v>
      </c>
      <c r="M3" s="50"/>
      <c r="N3" s="50" t="s">
        <v>10</v>
      </c>
      <c r="O3" s="63" t="s">
        <v>11</v>
      </c>
      <c r="P3" s="64" t="s">
        <v>12</v>
      </c>
      <c r="Q3" s="65" t="s">
        <v>13</v>
      </c>
      <c r="R3" s="52"/>
      <c r="S3" s="53" t="s">
        <v>14</v>
      </c>
      <c r="T3" s="51" t="s">
        <v>15</v>
      </c>
    </row>
    <row r="4" spans="2:20" ht="17.25">
      <c r="B4" s="54" t="s">
        <v>74</v>
      </c>
      <c r="C4" s="55" t="s">
        <v>51</v>
      </c>
      <c r="D4" s="55"/>
      <c r="E4" s="55"/>
      <c r="F4" s="60" t="s">
        <v>19</v>
      </c>
      <c r="G4" s="68">
        <v>-1</v>
      </c>
      <c r="H4" s="69">
        <v>-1</v>
      </c>
      <c r="I4" s="90">
        <f>COUNTIF(G$4:G$15,"&lt;"&amp;G4)*ROWS(G$4:G$15)+COUNTIF(H$4:H$15,"&lt;"&amp;H4)</f>
        <v>0</v>
      </c>
      <c r="J4" s="93">
        <f>IF(COUNTIF(I$4:I$15,I4)&gt;1,RANK(I4,I$4:I$15,0)+(COUNT(I$4:I$15)+1-RANK(I4,I$4:I$15,0)-RANK(I4,I$4:I$15,1))/2,RANK(I4,I$4:I$15,0)+(COUNT(I$4:I$15)+1-RANK(I4,I$4:I$15,0)-RANK(I4,I$4:I$15,1)))</f>
        <v>6.5</v>
      </c>
      <c r="K4" s="68">
        <v>-1</v>
      </c>
      <c r="L4" s="69">
        <v>-1</v>
      </c>
      <c r="M4" s="90">
        <f>COUNTIF(K$4:K$15,"&lt;"&amp;K4)*ROWS(K$4:K$15)+COUNTIF(L$4:L$15,"&lt;"&amp;L4)</f>
        <v>0</v>
      </c>
      <c r="N4" s="93">
        <f>IF(COUNTIF(M$4:M$15,M4)&gt;1,RANK(M4,M$4:M$15,0)+(COUNT(M$4:M$15)+1-RANK(M4,M$4:M$15,0)-RANK(M4,M$4:M$15,1))/2,RANK(M4,M$4:M$15,0)+(COUNT(M$4:M$15)+1-RANK(M4,M$4:M$15,0)-RANK(M4,M$4:M$15,1)))</f>
        <v>6.5</v>
      </c>
      <c r="O4" s="87">
        <f>SUM(J4,N4)</f>
        <v>13</v>
      </c>
      <c r="P4" s="84">
        <f aca="true" t="shared" si="0" ref="P4:P15">SUM(K4,G4)</f>
        <v>-2</v>
      </c>
      <c r="Q4" s="70">
        <f aca="true" t="shared" si="1" ref="Q4:Q15">SUM(L4,H4)</f>
        <v>-2</v>
      </c>
      <c r="R4" s="75">
        <f>(COUNTIF(O$4:O$15,"&gt;"&amp;O4)*ROWS(O$4:O$14)+COUNTIF(P$4:P$15,"&lt;"&amp;P4))*ROWS(O$4:O$15)+COUNTIF(Q$4:Q$15,"&lt;"&amp;Q4)</f>
        <v>0</v>
      </c>
      <c r="S4" s="81">
        <f>IF(COUNTIF(R$4:R$15,R4)&gt;1,RANK(R4,R$4:R$15,0)+(COUNT(R$4:R$15)+1-RANK(R4,R$4:R$15,0)-RANK(R4,R$4:R$15,1))/2,RANK(R4,R$4:R$15,0)+(COUNT(R$4:R$15)+1-RANK(R4,R$4:R$15,0)-RANK(R4,R$4:R$15,1)))</f>
        <v>6.5</v>
      </c>
      <c r="T4" s="78">
        <v>0</v>
      </c>
    </row>
    <row r="5" spans="2:20" ht="17.25">
      <c r="B5" s="57" t="s">
        <v>57</v>
      </c>
      <c r="C5" s="19" t="s">
        <v>52</v>
      </c>
      <c r="D5" s="19"/>
      <c r="E5" s="19"/>
      <c r="F5" s="61" t="s">
        <v>22</v>
      </c>
      <c r="G5" s="71">
        <v>-1</v>
      </c>
      <c r="H5" s="66">
        <v>-1</v>
      </c>
      <c r="I5" s="91">
        <f aca="true" t="shared" si="2" ref="I5:I15">COUNTIF(G$4:G$15,"&lt;"&amp;G5)*ROWS(G$4:G$15)+COUNTIF(H$4:H$15,"&lt;"&amp;H5)</f>
        <v>0</v>
      </c>
      <c r="J5" s="9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71">
        <v>-1</v>
      </c>
      <c r="L5" s="66">
        <v>-1</v>
      </c>
      <c r="M5" s="91">
        <f aca="true" t="shared" si="4" ref="M5:M15">COUNTIF(K$4:K$15,"&lt;"&amp;K5)*ROWS(K$4:K$15)+COUNTIF(L$4:L$15,"&lt;"&amp;L5)</f>
        <v>0</v>
      </c>
      <c r="N5" s="9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88">
        <f aca="true" t="shared" si="6" ref="O5:O15">SUM(J5,N5)</f>
        <v>13</v>
      </c>
      <c r="P5" s="85">
        <f t="shared" si="0"/>
        <v>-2</v>
      </c>
      <c r="Q5" s="67">
        <f t="shared" si="1"/>
        <v>-2</v>
      </c>
      <c r="R5" s="76">
        <f aca="true" t="shared" si="7" ref="R5:R15">(COUNTIF(O$4:O$15,"&gt;"&amp;O5)*ROWS(O$4:O$14)+COUNTIF(P$4:P$15,"&lt;"&amp;P5))*ROWS(O$4:O$15)+COUNTIF(Q$4:Q$15,"&lt;"&amp;Q5)</f>
        <v>0</v>
      </c>
      <c r="S5" s="82">
        <f aca="true" t="shared" si="8" ref="S5:S15">IF(COUNTIF(R$4:R$15,R5)&gt;1,RANK(R5,R$4:R$15,0)+(COUNT(R$4:R$15)+1-RANK(R5,R$4:R$15,0)-RANK(R5,R$4:R$15,1))/2,RANK(R5,R$4:R$15,0)+(COUNT(R$4:R$15)+1-RANK(R5,R$4:R$15,0)-RANK(R5,R$4:R$15,1)))</f>
        <v>6.5</v>
      </c>
      <c r="T5" s="79">
        <v>0</v>
      </c>
    </row>
    <row r="6" spans="2:20" ht="17.25">
      <c r="B6" s="57" t="s">
        <v>58</v>
      </c>
      <c r="C6" s="19" t="s">
        <v>53</v>
      </c>
      <c r="D6" s="19"/>
      <c r="E6" s="19"/>
      <c r="F6" s="61" t="s">
        <v>26</v>
      </c>
      <c r="G6" s="71">
        <v>-1</v>
      </c>
      <c r="H6" s="66">
        <v>-1</v>
      </c>
      <c r="I6" s="91">
        <f t="shared" si="2"/>
        <v>0</v>
      </c>
      <c r="J6" s="94">
        <f t="shared" si="3"/>
        <v>6.5</v>
      </c>
      <c r="K6" s="71">
        <v>-1</v>
      </c>
      <c r="L6" s="66">
        <v>-1</v>
      </c>
      <c r="M6" s="91">
        <f t="shared" si="4"/>
        <v>0</v>
      </c>
      <c r="N6" s="94">
        <f t="shared" si="5"/>
        <v>6.5</v>
      </c>
      <c r="O6" s="88">
        <f t="shared" si="6"/>
        <v>13</v>
      </c>
      <c r="P6" s="85">
        <f t="shared" si="0"/>
        <v>-2</v>
      </c>
      <c r="Q6" s="67">
        <f t="shared" si="1"/>
        <v>-2</v>
      </c>
      <c r="R6" s="76">
        <f t="shared" si="7"/>
        <v>0</v>
      </c>
      <c r="S6" s="82">
        <f t="shared" si="8"/>
        <v>6.5</v>
      </c>
      <c r="T6" s="79">
        <v>0</v>
      </c>
    </row>
    <row r="7" spans="2:20" ht="17.25">
      <c r="B7" s="57" t="s">
        <v>59</v>
      </c>
      <c r="C7" s="19" t="s">
        <v>54</v>
      </c>
      <c r="D7" s="19"/>
      <c r="E7" s="19"/>
      <c r="F7" s="61" t="s">
        <v>30</v>
      </c>
      <c r="G7" s="71">
        <v>-1</v>
      </c>
      <c r="H7" s="66">
        <v>-1</v>
      </c>
      <c r="I7" s="91">
        <f t="shared" si="2"/>
        <v>0</v>
      </c>
      <c r="J7" s="94">
        <f t="shared" si="3"/>
        <v>6.5</v>
      </c>
      <c r="K7" s="71">
        <v>-1</v>
      </c>
      <c r="L7" s="66">
        <v>-1</v>
      </c>
      <c r="M7" s="91">
        <f t="shared" si="4"/>
        <v>0</v>
      </c>
      <c r="N7" s="94">
        <f t="shared" si="5"/>
        <v>6.5</v>
      </c>
      <c r="O7" s="88">
        <f t="shared" si="6"/>
        <v>13</v>
      </c>
      <c r="P7" s="85">
        <f t="shared" si="0"/>
        <v>-2</v>
      </c>
      <c r="Q7" s="67">
        <f t="shared" si="1"/>
        <v>-2</v>
      </c>
      <c r="R7" s="76">
        <f t="shared" si="7"/>
        <v>0</v>
      </c>
      <c r="S7" s="82">
        <f t="shared" si="8"/>
        <v>6.5</v>
      </c>
      <c r="T7" s="79">
        <v>0</v>
      </c>
    </row>
    <row r="8" spans="2:20" ht="17.25">
      <c r="B8" s="57" t="s">
        <v>60</v>
      </c>
      <c r="C8" s="19" t="s">
        <v>55</v>
      </c>
      <c r="D8" s="19"/>
      <c r="E8" s="19"/>
      <c r="F8" s="61" t="s">
        <v>34</v>
      </c>
      <c r="G8" s="71">
        <v>-1</v>
      </c>
      <c r="H8" s="66">
        <v>-1</v>
      </c>
      <c r="I8" s="91">
        <f t="shared" si="2"/>
        <v>0</v>
      </c>
      <c r="J8" s="94">
        <f t="shared" si="3"/>
        <v>6.5</v>
      </c>
      <c r="K8" s="71">
        <v>-1</v>
      </c>
      <c r="L8" s="66">
        <v>-1</v>
      </c>
      <c r="M8" s="91">
        <f t="shared" si="4"/>
        <v>0</v>
      </c>
      <c r="N8" s="94">
        <f t="shared" si="5"/>
        <v>6.5</v>
      </c>
      <c r="O8" s="88">
        <f t="shared" si="6"/>
        <v>13</v>
      </c>
      <c r="P8" s="85">
        <f t="shared" si="0"/>
        <v>-2</v>
      </c>
      <c r="Q8" s="67">
        <f t="shared" si="1"/>
        <v>-2</v>
      </c>
      <c r="R8" s="76">
        <f t="shared" si="7"/>
        <v>0</v>
      </c>
      <c r="S8" s="82">
        <f t="shared" si="8"/>
        <v>6.5</v>
      </c>
      <c r="T8" s="79">
        <v>0</v>
      </c>
    </row>
    <row r="9" spans="2:20" ht="17.25">
      <c r="B9" s="57" t="s">
        <v>49</v>
      </c>
      <c r="C9" s="19" t="s">
        <v>109</v>
      </c>
      <c r="D9" s="26"/>
      <c r="E9" s="19"/>
      <c r="F9" s="61" t="s">
        <v>37</v>
      </c>
      <c r="G9" s="71">
        <v>-1</v>
      </c>
      <c r="H9" s="66">
        <v>-1</v>
      </c>
      <c r="I9" s="91">
        <f t="shared" si="2"/>
        <v>0</v>
      </c>
      <c r="J9" s="94">
        <f t="shared" si="3"/>
        <v>6.5</v>
      </c>
      <c r="K9" s="71">
        <v>-1</v>
      </c>
      <c r="L9" s="66">
        <v>-1</v>
      </c>
      <c r="M9" s="91">
        <f t="shared" si="4"/>
        <v>0</v>
      </c>
      <c r="N9" s="94">
        <f t="shared" si="5"/>
        <v>6.5</v>
      </c>
      <c r="O9" s="88">
        <f t="shared" si="6"/>
        <v>13</v>
      </c>
      <c r="P9" s="85">
        <f t="shared" si="0"/>
        <v>-2</v>
      </c>
      <c r="Q9" s="67">
        <f t="shared" si="1"/>
        <v>-2</v>
      </c>
      <c r="R9" s="76">
        <f t="shared" si="7"/>
        <v>0</v>
      </c>
      <c r="S9" s="82">
        <f t="shared" si="8"/>
        <v>6.5</v>
      </c>
      <c r="T9" s="79">
        <v>0</v>
      </c>
    </row>
    <row r="10" spans="2:20" ht="17.25">
      <c r="B10" s="57" t="s">
        <v>51</v>
      </c>
      <c r="C10" s="19" t="s">
        <v>56</v>
      </c>
      <c r="D10" s="19"/>
      <c r="E10" s="19"/>
      <c r="F10" s="61" t="s">
        <v>39</v>
      </c>
      <c r="G10" s="71">
        <v>-1</v>
      </c>
      <c r="H10" s="66">
        <v>-1</v>
      </c>
      <c r="I10" s="91">
        <f t="shared" si="2"/>
        <v>0</v>
      </c>
      <c r="J10" s="94">
        <f t="shared" si="3"/>
        <v>6.5</v>
      </c>
      <c r="K10" s="71">
        <v>-1</v>
      </c>
      <c r="L10" s="66">
        <v>-1</v>
      </c>
      <c r="M10" s="91">
        <f t="shared" si="4"/>
        <v>0</v>
      </c>
      <c r="N10" s="94">
        <f t="shared" si="5"/>
        <v>6.5</v>
      </c>
      <c r="O10" s="88">
        <f t="shared" si="6"/>
        <v>13</v>
      </c>
      <c r="P10" s="85">
        <f t="shared" si="0"/>
        <v>-2</v>
      </c>
      <c r="Q10" s="67">
        <f t="shared" si="1"/>
        <v>-2</v>
      </c>
      <c r="R10" s="76">
        <f t="shared" si="7"/>
        <v>0</v>
      </c>
      <c r="S10" s="82">
        <f t="shared" si="8"/>
        <v>6.5</v>
      </c>
      <c r="T10" s="79">
        <v>0</v>
      </c>
    </row>
    <row r="11" spans="2:20" ht="17.25">
      <c r="B11" s="57" t="s">
        <v>52</v>
      </c>
      <c r="C11" s="19" t="s">
        <v>57</v>
      </c>
      <c r="D11" s="19"/>
      <c r="E11" s="19"/>
      <c r="F11" s="61" t="s">
        <v>41</v>
      </c>
      <c r="G11" s="71">
        <v>-1</v>
      </c>
      <c r="H11" s="66">
        <v>-1</v>
      </c>
      <c r="I11" s="91">
        <f t="shared" si="2"/>
        <v>0</v>
      </c>
      <c r="J11" s="94">
        <f t="shared" si="3"/>
        <v>6.5</v>
      </c>
      <c r="K11" s="71">
        <v>-1</v>
      </c>
      <c r="L11" s="66">
        <v>-1</v>
      </c>
      <c r="M11" s="91">
        <f t="shared" si="4"/>
        <v>0</v>
      </c>
      <c r="N11" s="94">
        <f t="shared" si="5"/>
        <v>6.5</v>
      </c>
      <c r="O11" s="88">
        <f t="shared" si="6"/>
        <v>13</v>
      </c>
      <c r="P11" s="85">
        <f t="shared" si="0"/>
        <v>-2</v>
      </c>
      <c r="Q11" s="67">
        <f t="shared" si="1"/>
        <v>-2</v>
      </c>
      <c r="R11" s="76">
        <f t="shared" si="7"/>
        <v>0</v>
      </c>
      <c r="S11" s="82">
        <f t="shared" si="8"/>
        <v>6.5</v>
      </c>
      <c r="T11" s="79">
        <v>0</v>
      </c>
    </row>
    <row r="12" spans="2:20" ht="17.25">
      <c r="B12" s="57" t="s">
        <v>53</v>
      </c>
      <c r="C12" s="19" t="s">
        <v>58</v>
      </c>
      <c r="D12" s="19"/>
      <c r="E12" s="19"/>
      <c r="F12" s="61" t="s">
        <v>43</v>
      </c>
      <c r="G12" s="71">
        <v>-1</v>
      </c>
      <c r="H12" s="66">
        <v>-1</v>
      </c>
      <c r="I12" s="91">
        <f t="shared" si="2"/>
        <v>0</v>
      </c>
      <c r="J12" s="94">
        <f t="shared" si="3"/>
        <v>6.5</v>
      </c>
      <c r="K12" s="71">
        <v>-1</v>
      </c>
      <c r="L12" s="66">
        <v>-1</v>
      </c>
      <c r="M12" s="91">
        <f t="shared" si="4"/>
        <v>0</v>
      </c>
      <c r="N12" s="94">
        <f t="shared" si="5"/>
        <v>6.5</v>
      </c>
      <c r="O12" s="88">
        <f t="shared" si="6"/>
        <v>13</v>
      </c>
      <c r="P12" s="85">
        <f t="shared" si="0"/>
        <v>-2</v>
      </c>
      <c r="Q12" s="67">
        <f t="shared" si="1"/>
        <v>-2</v>
      </c>
      <c r="R12" s="76">
        <f t="shared" si="7"/>
        <v>0</v>
      </c>
      <c r="S12" s="82">
        <f t="shared" si="8"/>
        <v>6.5</v>
      </c>
      <c r="T12" s="79">
        <v>0</v>
      </c>
    </row>
    <row r="13" spans="2:20" ht="17.25">
      <c r="B13" s="57" t="s">
        <v>54</v>
      </c>
      <c r="C13" s="19" t="s">
        <v>59</v>
      </c>
      <c r="D13" s="19"/>
      <c r="E13" s="19"/>
      <c r="F13" s="61" t="s">
        <v>45</v>
      </c>
      <c r="G13" s="71">
        <v>-1</v>
      </c>
      <c r="H13" s="66">
        <v>-1</v>
      </c>
      <c r="I13" s="91">
        <f t="shared" si="2"/>
        <v>0</v>
      </c>
      <c r="J13" s="94">
        <f t="shared" si="3"/>
        <v>6.5</v>
      </c>
      <c r="K13" s="71">
        <v>-1</v>
      </c>
      <c r="L13" s="66">
        <v>-1</v>
      </c>
      <c r="M13" s="91">
        <f t="shared" si="4"/>
        <v>0</v>
      </c>
      <c r="N13" s="94">
        <f t="shared" si="5"/>
        <v>6.5</v>
      </c>
      <c r="O13" s="88">
        <f t="shared" si="6"/>
        <v>13</v>
      </c>
      <c r="P13" s="85">
        <f t="shared" si="0"/>
        <v>-2</v>
      </c>
      <c r="Q13" s="67">
        <f t="shared" si="1"/>
        <v>-2</v>
      </c>
      <c r="R13" s="76">
        <f t="shared" si="7"/>
        <v>0</v>
      </c>
      <c r="S13" s="82">
        <f t="shared" si="8"/>
        <v>6.5</v>
      </c>
      <c r="T13" s="79">
        <v>0</v>
      </c>
    </row>
    <row r="14" spans="2:20" ht="17.25">
      <c r="B14" s="57" t="s">
        <v>55</v>
      </c>
      <c r="C14" s="19" t="s">
        <v>60</v>
      </c>
      <c r="D14" s="27"/>
      <c r="E14" s="19"/>
      <c r="F14" s="61" t="s">
        <v>47</v>
      </c>
      <c r="G14" s="71">
        <v>-1</v>
      </c>
      <c r="H14" s="66">
        <v>-1</v>
      </c>
      <c r="I14" s="91">
        <f t="shared" si="2"/>
        <v>0</v>
      </c>
      <c r="J14" s="94">
        <f t="shared" si="3"/>
        <v>6.5</v>
      </c>
      <c r="K14" s="71">
        <v>-1</v>
      </c>
      <c r="L14" s="66">
        <v>-1</v>
      </c>
      <c r="M14" s="91">
        <f t="shared" si="4"/>
        <v>0</v>
      </c>
      <c r="N14" s="94">
        <f t="shared" si="5"/>
        <v>6.5</v>
      </c>
      <c r="O14" s="88">
        <f t="shared" si="6"/>
        <v>13</v>
      </c>
      <c r="P14" s="85">
        <f t="shared" si="0"/>
        <v>-2</v>
      </c>
      <c r="Q14" s="67">
        <f t="shared" si="1"/>
        <v>-2</v>
      </c>
      <c r="R14" s="76">
        <f t="shared" si="7"/>
        <v>0</v>
      </c>
      <c r="S14" s="82">
        <f t="shared" si="8"/>
        <v>6.5</v>
      </c>
      <c r="T14" s="79">
        <v>0</v>
      </c>
    </row>
    <row r="15" spans="2:20" ht="18" thickBot="1">
      <c r="B15" s="58" t="s">
        <v>48</v>
      </c>
      <c r="C15" s="59" t="s">
        <v>49</v>
      </c>
      <c r="D15" s="59"/>
      <c r="E15" s="59"/>
      <c r="F15" s="62" t="s">
        <v>50</v>
      </c>
      <c r="G15" s="72">
        <v>-1</v>
      </c>
      <c r="H15" s="73">
        <v>-1</v>
      </c>
      <c r="I15" s="92">
        <f t="shared" si="2"/>
        <v>0</v>
      </c>
      <c r="J15" s="95">
        <f t="shared" si="3"/>
        <v>6.5</v>
      </c>
      <c r="K15" s="72">
        <v>-1</v>
      </c>
      <c r="L15" s="73">
        <v>-1</v>
      </c>
      <c r="M15" s="92">
        <f t="shared" si="4"/>
        <v>0</v>
      </c>
      <c r="N15" s="95">
        <f t="shared" si="5"/>
        <v>6.5</v>
      </c>
      <c r="O15" s="89">
        <f t="shared" si="6"/>
        <v>13</v>
      </c>
      <c r="P15" s="86">
        <f t="shared" si="0"/>
        <v>-2</v>
      </c>
      <c r="Q15" s="74">
        <f t="shared" si="1"/>
        <v>-2</v>
      </c>
      <c r="R15" s="77">
        <f t="shared" si="7"/>
        <v>0</v>
      </c>
      <c r="S15" s="83">
        <f t="shared" si="8"/>
        <v>6.5</v>
      </c>
      <c r="T15" s="80">
        <v>0</v>
      </c>
    </row>
    <row r="16" spans="2:20" ht="12">
      <c r="B16" s="140"/>
      <c r="C16" s="140"/>
      <c r="D16" s="140"/>
      <c r="E16" s="140"/>
      <c r="F16" s="140"/>
      <c r="G16" s="140"/>
      <c r="H16" s="140"/>
      <c r="I16" s="140"/>
      <c r="J16" s="140">
        <f>SUM(J4:J15)</f>
        <v>78</v>
      </c>
      <c r="K16" s="140"/>
      <c r="L16" s="140"/>
      <c r="M16" s="140"/>
      <c r="N16" s="140">
        <f>SUM(N4:N15)</f>
        <v>78</v>
      </c>
      <c r="O16" s="140">
        <f>SUM(O4:O15)</f>
        <v>156</v>
      </c>
      <c r="P16" s="140"/>
      <c r="Q16" s="140"/>
      <c r="R16" s="140"/>
      <c r="S16" s="140"/>
      <c r="T16" s="140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Varchula Marek</cp:lastModifiedBy>
  <cp:lastPrinted>2021-10-13T10:07:10Z</cp:lastPrinted>
  <dcterms:created xsi:type="dcterms:W3CDTF">2013-01-10T11:46:53Z</dcterms:created>
  <dcterms:modified xsi:type="dcterms:W3CDTF">2021-10-14T06:18:43Z</dcterms:modified>
  <cp:category/>
  <cp:version/>
  <cp:contentType/>
  <cp:contentStatus/>
</cp:coreProperties>
</file>